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F3D6E5A4-69B4-4211-9878-46681DF8E862}"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Workers" sheetId="3" r:id="rId3"/>
    <sheet name="Attendance" sheetId="4" r:id="rId4"/>
    <sheet name="Advances" sheetId="5" r:id="rId5"/>
    <sheet name="Wages"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4" i="6" l="1"/>
  <c r="C104" i="6" s="1"/>
  <c r="A103" i="6"/>
  <c r="B103" i="6" s="1"/>
  <c r="A102" i="6"/>
  <c r="H102" i="6" s="1"/>
  <c r="A101" i="6"/>
  <c r="D101" i="6" s="1"/>
  <c r="A100" i="6"/>
  <c r="C100" i="6" s="1"/>
  <c r="A99" i="6"/>
  <c r="H99" i="6" s="1"/>
  <c r="H98" i="6"/>
  <c r="A98" i="6"/>
  <c r="G98" i="6" s="1"/>
  <c r="A97" i="6"/>
  <c r="H97" i="6" s="1"/>
  <c r="A96" i="6"/>
  <c r="K96" i="6" s="1"/>
  <c r="A95" i="6"/>
  <c r="K95" i="6" s="1"/>
  <c r="H94" i="6"/>
  <c r="D94" i="6"/>
  <c r="A94" i="6"/>
  <c r="K94" i="6" s="1"/>
  <c r="A93" i="6"/>
  <c r="B93" i="6" s="1"/>
  <c r="A92" i="6"/>
  <c r="C92" i="6" s="1"/>
  <c r="A91" i="6"/>
  <c r="F91" i="6" s="1"/>
  <c r="A90" i="6"/>
  <c r="E90" i="6" s="1"/>
  <c r="A89" i="6"/>
  <c r="K89" i="6" s="1"/>
  <c r="K88" i="6"/>
  <c r="J88" i="6"/>
  <c r="H88" i="6"/>
  <c r="A88" i="6"/>
  <c r="G88" i="6" s="1"/>
  <c r="A87" i="6"/>
  <c r="K87" i="6" s="1"/>
  <c r="A86" i="6"/>
  <c r="K86" i="6" s="1"/>
  <c r="G85" i="6"/>
  <c r="F85" i="6"/>
  <c r="E85" i="6"/>
  <c r="B85" i="6"/>
  <c r="A85" i="6"/>
  <c r="C85" i="6" s="1"/>
  <c r="A84" i="6"/>
  <c r="C84" i="6" s="1"/>
  <c r="C83" i="6"/>
  <c r="A83" i="6"/>
  <c r="B83" i="6" s="1"/>
  <c r="A82" i="6"/>
  <c r="J82" i="6" s="1"/>
  <c r="A81" i="6"/>
  <c r="K81" i="6" s="1"/>
  <c r="F80" i="6"/>
  <c r="E80" i="6"/>
  <c r="D80" i="6"/>
  <c r="A80" i="6"/>
  <c r="K80" i="6" s="1"/>
  <c r="A79" i="6"/>
  <c r="I79" i="6" s="1"/>
  <c r="A78" i="6"/>
  <c r="H78" i="6" s="1"/>
  <c r="K77" i="6"/>
  <c r="J77" i="6"/>
  <c r="I77" i="6"/>
  <c r="D77" i="6"/>
  <c r="A77" i="6"/>
  <c r="H77" i="6" s="1"/>
  <c r="A76" i="6"/>
  <c r="H76" i="6" s="1"/>
  <c r="K75" i="6"/>
  <c r="A75" i="6"/>
  <c r="F75" i="6" s="1"/>
  <c r="A74" i="6"/>
  <c r="B74" i="6" s="1"/>
  <c r="A73" i="6"/>
  <c r="I73" i="6" s="1"/>
  <c r="A72" i="6"/>
  <c r="C72" i="6" s="1"/>
  <c r="A71" i="6"/>
  <c r="E71" i="6" s="1"/>
  <c r="A70" i="6"/>
  <c r="K70" i="6" s="1"/>
  <c r="A69" i="6"/>
  <c r="G69" i="6" s="1"/>
  <c r="A68" i="6"/>
  <c r="G68" i="6" s="1"/>
  <c r="A67" i="6"/>
  <c r="J67" i="6" s="1"/>
  <c r="A66" i="6"/>
  <c r="J66" i="6" s="1"/>
  <c r="A65" i="6"/>
  <c r="G65" i="6" s="1"/>
  <c r="A64" i="6"/>
  <c r="G64" i="6" s="1"/>
  <c r="K63" i="6"/>
  <c r="I63" i="6"/>
  <c r="A63" i="6"/>
  <c r="B63" i="6" s="1"/>
  <c r="A62" i="6"/>
  <c r="H62" i="6" s="1"/>
  <c r="K61" i="6"/>
  <c r="J61" i="6"/>
  <c r="I61" i="6"/>
  <c r="H61" i="6"/>
  <c r="A61" i="6"/>
  <c r="G61" i="6" s="1"/>
  <c r="A60" i="6"/>
  <c r="J60" i="6" s="1"/>
  <c r="A59" i="6"/>
  <c r="C59" i="6" s="1"/>
  <c r="A58" i="6"/>
  <c r="F58" i="6" s="1"/>
  <c r="A57" i="6"/>
  <c r="H57" i="6" s="1"/>
  <c r="J56" i="6"/>
  <c r="H56" i="6"/>
  <c r="C56" i="6"/>
  <c r="A56" i="6"/>
  <c r="G56" i="6" s="1"/>
  <c r="F55" i="6"/>
  <c r="A55" i="6"/>
  <c r="E55" i="6" s="1"/>
  <c r="A54" i="6"/>
  <c r="C54" i="6" s="1"/>
  <c r="A53" i="6"/>
  <c r="B53" i="6" s="1"/>
  <c r="K52" i="6"/>
  <c r="J52" i="6"/>
  <c r="D52" i="6"/>
  <c r="A52" i="6"/>
  <c r="C52" i="6" s="1"/>
  <c r="A51" i="6"/>
  <c r="F51" i="6" s="1"/>
  <c r="A50" i="6"/>
  <c r="G50" i="6" s="1"/>
  <c r="A49" i="6"/>
  <c r="H49" i="6" s="1"/>
  <c r="A48" i="6"/>
  <c r="G48" i="6" s="1"/>
  <c r="A47" i="6"/>
  <c r="K47" i="6" s="1"/>
  <c r="K46" i="6"/>
  <c r="A46" i="6"/>
  <c r="J46" i="6" s="1"/>
  <c r="J45" i="6"/>
  <c r="I45" i="6"/>
  <c r="A45" i="6"/>
  <c r="K45" i="6" s="1"/>
  <c r="A44" i="6"/>
  <c r="F44" i="6" s="1"/>
  <c r="A43" i="6"/>
  <c r="B43" i="6" s="1"/>
  <c r="A42" i="6"/>
  <c r="J42" i="6" s="1"/>
  <c r="F41" i="6"/>
  <c r="A41" i="6"/>
  <c r="K41" i="6" s="1"/>
  <c r="A40" i="6"/>
  <c r="C40" i="6" s="1"/>
  <c r="A39" i="6"/>
  <c r="H39" i="6" s="1"/>
  <c r="H38" i="6"/>
  <c r="G38" i="6"/>
  <c r="D38" i="6"/>
  <c r="A38" i="6"/>
  <c r="I38" i="6" s="1"/>
  <c r="A37" i="6"/>
  <c r="H37" i="6" s="1"/>
  <c r="A36" i="6"/>
  <c r="F36" i="6" s="1"/>
  <c r="A35" i="6"/>
  <c r="K35" i="6" s="1"/>
  <c r="I34" i="6"/>
  <c r="A34" i="6"/>
  <c r="K34" i="6" s="1"/>
  <c r="A33" i="6"/>
  <c r="I33" i="6" s="1"/>
  <c r="A32" i="6"/>
  <c r="C32" i="6" s="1"/>
  <c r="A31" i="6"/>
  <c r="K31" i="6" s="1"/>
  <c r="A30" i="6"/>
  <c r="G30" i="6" s="1"/>
  <c r="A29" i="6"/>
  <c r="D29" i="6" s="1"/>
  <c r="A28" i="6"/>
  <c r="G28" i="6" s="1"/>
  <c r="A27" i="6"/>
  <c r="J27" i="6" s="1"/>
  <c r="A26" i="6"/>
  <c r="K26" i="6" s="1"/>
  <c r="A25" i="6"/>
  <c r="H25" i="6" s="1"/>
  <c r="A24" i="6"/>
  <c r="A23" i="6"/>
  <c r="B23" i="6" s="1"/>
  <c r="A22" i="6"/>
  <c r="A21" i="6"/>
  <c r="J21" i="6" s="1"/>
  <c r="K20" i="6"/>
  <c r="J20" i="6"/>
  <c r="D20" i="6"/>
  <c r="C20" i="6"/>
  <c r="A20" i="6"/>
  <c r="B20" i="6" s="1"/>
  <c r="A19" i="6"/>
  <c r="K19" i="6" s="1"/>
  <c r="A18" i="6"/>
  <c r="A17" i="6"/>
  <c r="H17" i="6" s="1"/>
  <c r="A16" i="6"/>
  <c r="I16" i="6" s="1"/>
  <c r="A15" i="6"/>
  <c r="K15" i="6" s="1"/>
  <c r="A14" i="6"/>
  <c r="K14" i="6" s="1"/>
  <c r="A13" i="6"/>
  <c r="A12" i="6"/>
  <c r="C12" i="6" s="1"/>
  <c r="A11" i="6"/>
  <c r="F11" i="6" s="1"/>
  <c r="A10" i="6"/>
  <c r="D9" i="6"/>
  <c r="A9" i="6"/>
  <c r="C9" i="6" s="1"/>
  <c r="A8" i="6"/>
  <c r="D8" i="6" s="1"/>
  <c r="A7" i="6"/>
  <c r="A6" i="6"/>
  <c r="A5" i="6"/>
  <c r="C5" i="6" s="1"/>
  <c r="A2" i="6"/>
  <c r="C503" i="5"/>
  <c r="C502" i="5"/>
  <c r="C501" i="5"/>
  <c r="C500" i="5"/>
  <c r="C499" i="5"/>
  <c r="C498" i="5"/>
  <c r="C497" i="5"/>
  <c r="C496" i="5"/>
  <c r="C495" i="5"/>
  <c r="C494" i="5"/>
  <c r="C493" i="5"/>
  <c r="C492" i="5"/>
  <c r="C491" i="5"/>
  <c r="C490" i="5"/>
  <c r="C489" i="5"/>
  <c r="C488" i="5"/>
  <c r="C487" i="5"/>
  <c r="C486" i="5"/>
  <c r="C485" i="5"/>
  <c r="C484" i="5"/>
  <c r="C483" i="5"/>
  <c r="C482" i="5"/>
  <c r="C481" i="5"/>
  <c r="C480" i="5"/>
  <c r="C479" i="5"/>
  <c r="C478" i="5"/>
  <c r="C477" i="5"/>
  <c r="C476" i="5"/>
  <c r="C475" i="5"/>
  <c r="C474" i="5"/>
  <c r="C473" i="5"/>
  <c r="C472" i="5"/>
  <c r="C471" i="5"/>
  <c r="C470" i="5"/>
  <c r="C469" i="5"/>
  <c r="C468" i="5"/>
  <c r="C467" i="5"/>
  <c r="C466" i="5"/>
  <c r="C465" i="5"/>
  <c r="C464" i="5"/>
  <c r="C463" i="5"/>
  <c r="C462" i="5"/>
  <c r="C461" i="5"/>
  <c r="C460" i="5"/>
  <c r="C459" i="5"/>
  <c r="C458" i="5"/>
  <c r="C457" i="5"/>
  <c r="C456" i="5"/>
  <c r="C455" i="5"/>
  <c r="C454" i="5"/>
  <c r="C453" i="5"/>
  <c r="C452" i="5"/>
  <c r="C451" i="5"/>
  <c r="C450" i="5"/>
  <c r="C449" i="5"/>
  <c r="C448" i="5"/>
  <c r="C447" i="5"/>
  <c r="C446" i="5"/>
  <c r="C445" i="5"/>
  <c r="C444" i="5"/>
  <c r="C443" i="5"/>
  <c r="C442" i="5"/>
  <c r="C441" i="5"/>
  <c r="C440" i="5"/>
  <c r="C439" i="5"/>
  <c r="C438" i="5"/>
  <c r="C437" i="5"/>
  <c r="C436" i="5"/>
  <c r="C435" i="5"/>
  <c r="C434" i="5"/>
  <c r="C433" i="5"/>
  <c r="C432" i="5"/>
  <c r="C431" i="5"/>
  <c r="C430" i="5"/>
  <c r="C429" i="5"/>
  <c r="C428" i="5"/>
  <c r="C427" i="5"/>
  <c r="C426" i="5"/>
  <c r="C425" i="5"/>
  <c r="C424" i="5"/>
  <c r="C423" i="5"/>
  <c r="C422" i="5"/>
  <c r="C421" i="5"/>
  <c r="C420" i="5"/>
  <c r="C419" i="5"/>
  <c r="C418" i="5"/>
  <c r="C417" i="5"/>
  <c r="C416" i="5"/>
  <c r="C415" i="5"/>
  <c r="C414" i="5"/>
  <c r="C413" i="5"/>
  <c r="C412" i="5"/>
  <c r="C411" i="5"/>
  <c r="C410" i="5"/>
  <c r="C409" i="5"/>
  <c r="C408" i="5"/>
  <c r="C407" i="5"/>
  <c r="C406" i="5"/>
  <c r="C405" i="5"/>
  <c r="C404" i="5"/>
  <c r="C403" i="5"/>
  <c r="C402" i="5"/>
  <c r="C401" i="5"/>
  <c r="C400" i="5"/>
  <c r="C399" i="5"/>
  <c r="C398" i="5"/>
  <c r="C397" i="5"/>
  <c r="C396" i="5"/>
  <c r="C395" i="5"/>
  <c r="C394" i="5"/>
  <c r="C393" i="5"/>
  <c r="C392" i="5"/>
  <c r="C391" i="5"/>
  <c r="C390" i="5"/>
  <c r="C389" i="5"/>
  <c r="C388" i="5"/>
  <c r="C387" i="5"/>
  <c r="C386" i="5"/>
  <c r="C385" i="5"/>
  <c r="C384" i="5"/>
  <c r="C383" i="5"/>
  <c r="C382" i="5"/>
  <c r="C381" i="5"/>
  <c r="C380" i="5"/>
  <c r="C379" i="5"/>
  <c r="C378" i="5"/>
  <c r="C377" i="5"/>
  <c r="C376" i="5"/>
  <c r="C375" i="5"/>
  <c r="C374" i="5"/>
  <c r="C373" i="5"/>
  <c r="C372" i="5"/>
  <c r="C371" i="5"/>
  <c r="C370" i="5"/>
  <c r="C369" i="5"/>
  <c r="C368" i="5"/>
  <c r="C367" i="5"/>
  <c r="C366" i="5"/>
  <c r="C365" i="5"/>
  <c r="C364" i="5"/>
  <c r="C363" i="5"/>
  <c r="C362" i="5"/>
  <c r="C361" i="5"/>
  <c r="C360" i="5"/>
  <c r="C359" i="5"/>
  <c r="C358" i="5"/>
  <c r="C357" i="5"/>
  <c r="C356" i="5"/>
  <c r="C355" i="5"/>
  <c r="C354" i="5"/>
  <c r="C353" i="5"/>
  <c r="C352" i="5"/>
  <c r="C351" i="5"/>
  <c r="C350" i="5"/>
  <c r="C349" i="5"/>
  <c r="C348" i="5"/>
  <c r="C347" i="5"/>
  <c r="C346" i="5"/>
  <c r="C345" i="5"/>
  <c r="C344" i="5"/>
  <c r="C343" i="5"/>
  <c r="C342" i="5"/>
  <c r="C341" i="5"/>
  <c r="C340" i="5"/>
  <c r="C339" i="5"/>
  <c r="C338" i="5"/>
  <c r="C337" i="5"/>
  <c r="C336" i="5"/>
  <c r="C335" i="5"/>
  <c r="C334" i="5"/>
  <c r="C333" i="5"/>
  <c r="C332" i="5"/>
  <c r="C331" i="5"/>
  <c r="C330" i="5"/>
  <c r="C329" i="5"/>
  <c r="C328" i="5"/>
  <c r="C327" i="5"/>
  <c r="C326" i="5"/>
  <c r="C325" i="5"/>
  <c r="C324" i="5"/>
  <c r="C323" i="5"/>
  <c r="C322" i="5"/>
  <c r="C321" i="5"/>
  <c r="C320" i="5"/>
  <c r="C319" i="5"/>
  <c r="C318" i="5"/>
  <c r="C317" i="5"/>
  <c r="C316" i="5"/>
  <c r="C315" i="5"/>
  <c r="C314" i="5"/>
  <c r="C313" i="5"/>
  <c r="C312" i="5"/>
  <c r="C311" i="5"/>
  <c r="C310" i="5"/>
  <c r="C309" i="5"/>
  <c r="C308" i="5"/>
  <c r="C307" i="5"/>
  <c r="C306" i="5"/>
  <c r="C305" i="5"/>
  <c r="C304" i="5"/>
  <c r="C303" i="5"/>
  <c r="C302" i="5"/>
  <c r="C301" i="5"/>
  <c r="C300" i="5"/>
  <c r="C299" i="5"/>
  <c r="C298" i="5"/>
  <c r="C297" i="5"/>
  <c r="C296" i="5"/>
  <c r="C295" i="5"/>
  <c r="C294" i="5"/>
  <c r="C293" i="5"/>
  <c r="C292" i="5"/>
  <c r="C291" i="5"/>
  <c r="C290" i="5"/>
  <c r="C289" i="5"/>
  <c r="C288" i="5"/>
  <c r="C287" i="5"/>
  <c r="C286" i="5"/>
  <c r="C285" i="5"/>
  <c r="C284" i="5"/>
  <c r="C283" i="5"/>
  <c r="C282" i="5"/>
  <c r="C281" i="5"/>
  <c r="C280" i="5"/>
  <c r="C279" i="5"/>
  <c r="C278" i="5"/>
  <c r="C277" i="5"/>
  <c r="C276" i="5"/>
  <c r="C275" i="5"/>
  <c r="C274" i="5"/>
  <c r="C273" i="5"/>
  <c r="C272" i="5"/>
  <c r="C271" i="5"/>
  <c r="C270" i="5"/>
  <c r="C269" i="5"/>
  <c r="C268" i="5"/>
  <c r="C267" i="5"/>
  <c r="C266" i="5"/>
  <c r="C265" i="5"/>
  <c r="C264" i="5"/>
  <c r="C263" i="5"/>
  <c r="C262" i="5"/>
  <c r="C261" i="5"/>
  <c r="C260" i="5"/>
  <c r="C259" i="5"/>
  <c r="C258" i="5"/>
  <c r="C257" i="5"/>
  <c r="C256" i="5"/>
  <c r="C255" i="5"/>
  <c r="C254" i="5"/>
  <c r="C253" i="5"/>
  <c r="C252" i="5"/>
  <c r="C251" i="5"/>
  <c r="C250" i="5"/>
  <c r="C249" i="5"/>
  <c r="C248" i="5"/>
  <c r="C247" i="5"/>
  <c r="C246" i="5"/>
  <c r="C245" i="5"/>
  <c r="C244" i="5"/>
  <c r="C243" i="5"/>
  <c r="C242" i="5"/>
  <c r="C241" i="5"/>
  <c r="C240" i="5"/>
  <c r="C239" i="5"/>
  <c r="C238" i="5"/>
  <c r="C237" i="5"/>
  <c r="C236" i="5"/>
  <c r="C235" i="5"/>
  <c r="C234" i="5"/>
  <c r="C233" i="5"/>
  <c r="C232" i="5"/>
  <c r="C231" i="5"/>
  <c r="C230" i="5"/>
  <c r="C229" i="5"/>
  <c r="C228" i="5"/>
  <c r="C227" i="5"/>
  <c r="C226" i="5"/>
  <c r="C225" i="5"/>
  <c r="C224" i="5"/>
  <c r="C223" i="5"/>
  <c r="C222" i="5"/>
  <c r="C221" i="5"/>
  <c r="C220" i="5"/>
  <c r="C219" i="5"/>
  <c r="C218" i="5"/>
  <c r="C217" i="5"/>
  <c r="C216" i="5"/>
  <c r="C215" i="5"/>
  <c r="C214" i="5"/>
  <c r="C213" i="5"/>
  <c r="C212" i="5"/>
  <c r="C211" i="5"/>
  <c r="C210" i="5"/>
  <c r="C209" i="5"/>
  <c r="C208" i="5"/>
  <c r="C207" i="5"/>
  <c r="C206" i="5"/>
  <c r="C205" i="5"/>
  <c r="C204" i="5"/>
  <c r="C203" i="5"/>
  <c r="C202" i="5"/>
  <c r="C201" i="5"/>
  <c r="C200" i="5"/>
  <c r="C199" i="5"/>
  <c r="C198" i="5"/>
  <c r="C197" i="5"/>
  <c r="C196" i="5"/>
  <c r="C195" i="5"/>
  <c r="C194" i="5"/>
  <c r="C193" i="5"/>
  <c r="C192" i="5"/>
  <c r="C191" i="5"/>
  <c r="C190" i="5"/>
  <c r="C189" i="5"/>
  <c r="C188" i="5"/>
  <c r="C187" i="5"/>
  <c r="C186" i="5"/>
  <c r="C185" i="5"/>
  <c r="C184" i="5"/>
  <c r="C183" i="5"/>
  <c r="C182" i="5"/>
  <c r="C181" i="5"/>
  <c r="C180" i="5"/>
  <c r="C179" i="5"/>
  <c r="C178" i="5"/>
  <c r="C177" i="5"/>
  <c r="C176" i="5"/>
  <c r="C175" i="5"/>
  <c r="C174" i="5"/>
  <c r="C173" i="5"/>
  <c r="C172" i="5"/>
  <c r="C171" i="5"/>
  <c r="C170" i="5"/>
  <c r="C169" i="5"/>
  <c r="C168" i="5"/>
  <c r="C167" i="5"/>
  <c r="C166" i="5"/>
  <c r="C165" i="5"/>
  <c r="C164" i="5"/>
  <c r="C163" i="5"/>
  <c r="C162" i="5"/>
  <c r="C161" i="5"/>
  <c r="C160" i="5"/>
  <c r="C159" i="5"/>
  <c r="C158" i="5"/>
  <c r="C157" i="5"/>
  <c r="C156" i="5"/>
  <c r="C155" i="5"/>
  <c r="C154" i="5"/>
  <c r="C153" i="5"/>
  <c r="C152" i="5"/>
  <c r="C151" i="5"/>
  <c r="C150" i="5"/>
  <c r="C149" i="5"/>
  <c r="C148" i="5"/>
  <c r="C147" i="5"/>
  <c r="C146" i="5"/>
  <c r="C145" i="5"/>
  <c r="C144" i="5"/>
  <c r="C143" i="5"/>
  <c r="C142" i="5"/>
  <c r="C141" i="5"/>
  <c r="C140" i="5"/>
  <c r="C139" i="5"/>
  <c r="C138" i="5"/>
  <c r="C137" i="5"/>
  <c r="C136" i="5"/>
  <c r="C135" i="5"/>
  <c r="C134" i="5"/>
  <c r="C133" i="5"/>
  <c r="C132" i="5"/>
  <c r="C131" i="5"/>
  <c r="C130" i="5"/>
  <c r="C129" i="5"/>
  <c r="C128" i="5"/>
  <c r="C127" i="5"/>
  <c r="C126" i="5"/>
  <c r="C125" i="5"/>
  <c r="C124" i="5"/>
  <c r="C123" i="5"/>
  <c r="C122" i="5"/>
  <c r="C121" i="5"/>
  <c r="C120" i="5"/>
  <c r="C119" i="5"/>
  <c r="C118" i="5"/>
  <c r="C117" i="5"/>
  <c r="C116" i="5"/>
  <c r="C115" i="5"/>
  <c r="C114" i="5"/>
  <c r="C113" i="5"/>
  <c r="C112" i="5"/>
  <c r="C111" i="5"/>
  <c r="C110" i="5"/>
  <c r="C109" i="5"/>
  <c r="C108" i="5"/>
  <c r="C107" i="5"/>
  <c r="C106" i="5"/>
  <c r="C105" i="5"/>
  <c r="C104" i="5"/>
  <c r="C103" i="5"/>
  <c r="C102"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20" i="5"/>
  <c r="C19" i="5"/>
  <c r="C18" i="5"/>
  <c r="C17" i="5"/>
  <c r="C16" i="5"/>
  <c r="C15" i="5"/>
  <c r="C14" i="5"/>
  <c r="C13" i="5"/>
  <c r="C12" i="5"/>
  <c r="C11" i="5"/>
  <c r="C10" i="5"/>
  <c r="C9" i="5"/>
  <c r="C8" i="5"/>
  <c r="C7" i="5"/>
  <c r="C6" i="5"/>
  <c r="C5" i="5"/>
  <c r="C4" i="5"/>
  <c r="R106" i="4"/>
  <c r="A105" i="4"/>
  <c r="AL105" i="4" s="1"/>
  <c r="A104" i="4"/>
  <c r="AJ104" i="4" s="1"/>
  <c r="A103" i="4"/>
  <c r="AK103" i="4" s="1"/>
  <c r="AL102" i="4"/>
  <c r="C102" i="4"/>
  <c r="A102" i="4"/>
  <c r="B102" i="4" s="1"/>
  <c r="A101" i="4"/>
  <c r="AK101" i="4" s="1"/>
  <c r="A100" i="4"/>
  <c r="AL100" i="4" s="1"/>
  <c r="A99" i="4"/>
  <c r="A98" i="4"/>
  <c r="AL98" i="4" s="1"/>
  <c r="A97" i="4"/>
  <c r="AK97" i="4" s="1"/>
  <c r="A96" i="4"/>
  <c r="AL96" i="4" s="1"/>
  <c r="A95" i="4"/>
  <c r="AI95" i="4" s="1"/>
  <c r="A94" i="4"/>
  <c r="B94" i="4" s="1"/>
  <c r="A93" i="4"/>
  <c r="C93" i="4" s="1"/>
  <c r="A92" i="4"/>
  <c r="AL92" i="4" s="1"/>
  <c r="A91" i="4"/>
  <c r="C91" i="4" s="1"/>
  <c r="A90" i="4"/>
  <c r="AL90" i="4" s="1"/>
  <c r="AL89" i="4"/>
  <c r="AI89" i="4"/>
  <c r="C89" i="4"/>
  <c r="A89" i="4"/>
  <c r="B89" i="4" s="1"/>
  <c r="A88" i="4"/>
  <c r="A87" i="4"/>
  <c r="AI87" i="4" s="1"/>
  <c r="A86" i="4"/>
  <c r="AJ86" i="4" s="1"/>
  <c r="A85" i="4"/>
  <c r="A84" i="4"/>
  <c r="AJ84" i="4" s="1"/>
  <c r="A83" i="4"/>
  <c r="B83" i="4" s="1"/>
  <c r="A82" i="4"/>
  <c r="B82" i="4" s="1"/>
  <c r="A81" i="4"/>
  <c r="AK81" i="4" s="1"/>
  <c r="A80" i="4"/>
  <c r="C80" i="4" s="1"/>
  <c r="A79" i="4"/>
  <c r="C79" i="4" s="1"/>
  <c r="A78" i="4"/>
  <c r="AL78" i="4" s="1"/>
  <c r="A77" i="4"/>
  <c r="AI77" i="4" s="1"/>
  <c r="A76" i="4"/>
  <c r="AL76" i="4" s="1"/>
  <c r="A75" i="4"/>
  <c r="AK75" i="4" s="1"/>
  <c r="AL74" i="4"/>
  <c r="AK74" i="4"/>
  <c r="AJ74" i="4"/>
  <c r="A74" i="4"/>
  <c r="B74" i="4" s="1"/>
  <c r="A73" i="4"/>
  <c r="AJ73" i="4" s="1"/>
  <c r="A72" i="4"/>
  <c r="AJ72" i="4" s="1"/>
  <c r="A71" i="4"/>
  <c r="C71" i="4" s="1"/>
  <c r="AK70" i="4"/>
  <c r="AJ70" i="4"/>
  <c r="AI70" i="4"/>
  <c r="A70" i="4"/>
  <c r="C70" i="4" s="1"/>
  <c r="A69" i="4"/>
  <c r="AI69" i="4" s="1"/>
  <c r="A68" i="4"/>
  <c r="AK68" i="4" s="1"/>
  <c r="A67" i="4"/>
  <c r="AI67" i="4" s="1"/>
  <c r="A66" i="4"/>
  <c r="A65" i="4"/>
  <c r="AL65" i="4" s="1"/>
  <c r="A64" i="4"/>
  <c r="AJ64" i="4" s="1"/>
  <c r="A63" i="4"/>
  <c r="B63" i="4" s="1"/>
  <c r="A62" i="4"/>
  <c r="A61" i="4"/>
  <c r="AI61" i="4" s="1"/>
  <c r="A60" i="4"/>
  <c r="AI60" i="4" s="1"/>
  <c r="A59" i="4"/>
  <c r="AI59" i="4" s="1"/>
  <c r="A58" i="4"/>
  <c r="AJ58" i="4" s="1"/>
  <c r="AL57" i="4"/>
  <c r="AK57" i="4"/>
  <c r="AJ57" i="4"/>
  <c r="AI57" i="4"/>
  <c r="B57" i="4"/>
  <c r="A57" i="4"/>
  <c r="C57" i="4" s="1"/>
  <c r="A56" i="4"/>
  <c r="AL56" i="4" s="1"/>
  <c r="A55" i="4"/>
  <c r="A54" i="4"/>
  <c r="B54" i="4" s="1"/>
  <c r="A53" i="4"/>
  <c r="AK53" i="4" s="1"/>
  <c r="A52" i="4"/>
  <c r="A51" i="4"/>
  <c r="C51" i="4" s="1"/>
  <c r="A50" i="4"/>
  <c r="C50" i="4" s="1"/>
  <c r="A49" i="4"/>
  <c r="AK49" i="4" s="1"/>
  <c r="A48" i="4"/>
  <c r="AK48" i="4" s="1"/>
  <c r="A47" i="4"/>
  <c r="AI47" i="4" s="1"/>
  <c r="A46" i="4"/>
  <c r="B46" i="4" s="1"/>
  <c r="A45" i="4"/>
  <c r="A44" i="4"/>
  <c r="C44" i="4" s="1"/>
  <c r="A43" i="4"/>
  <c r="C43" i="4" s="1"/>
  <c r="A42" i="4"/>
  <c r="C42" i="4" s="1"/>
  <c r="A41" i="4"/>
  <c r="B41" i="4" s="1"/>
  <c r="A40" i="4"/>
  <c r="AK40" i="4" s="1"/>
  <c r="A39" i="4"/>
  <c r="AI39" i="4" s="1"/>
  <c r="A38" i="4"/>
  <c r="AL38" i="4" s="1"/>
  <c r="A37" i="4"/>
  <c r="AL37" i="4" s="1"/>
  <c r="A36" i="4"/>
  <c r="C36" i="4" s="1"/>
  <c r="A35" i="4"/>
  <c r="C35" i="4" s="1"/>
  <c r="A34" i="4"/>
  <c r="B34" i="4" s="1"/>
  <c r="A33" i="4"/>
  <c r="AL33" i="4" s="1"/>
  <c r="A32" i="4"/>
  <c r="C32" i="4" s="1"/>
  <c r="A31" i="4"/>
  <c r="C31" i="4" s="1"/>
  <c r="AL30" i="4"/>
  <c r="AK30" i="4"/>
  <c r="AJ30" i="4"/>
  <c r="A30" i="4"/>
  <c r="AI30" i="4" s="1"/>
  <c r="A29" i="4"/>
  <c r="B29" i="4" s="1"/>
  <c r="A28" i="4"/>
  <c r="AJ28" i="4" s="1"/>
  <c r="A27" i="4"/>
  <c r="AJ27" i="4" s="1"/>
  <c r="A26" i="4"/>
  <c r="C26" i="4" s="1"/>
  <c r="A25" i="4"/>
  <c r="AL25" i="4" s="1"/>
  <c r="AL24" i="4"/>
  <c r="AK24" i="4"/>
  <c r="A24" i="4"/>
  <c r="AI24" i="4" s="1"/>
  <c r="A23" i="4"/>
  <c r="C23" i="4" s="1"/>
  <c r="A22" i="4"/>
  <c r="A21" i="4"/>
  <c r="AK21" i="4" s="1"/>
  <c r="A20" i="4"/>
  <c r="C20" i="4" s="1"/>
  <c r="A19" i="4"/>
  <c r="AI19" i="4" s="1"/>
  <c r="AK18" i="4"/>
  <c r="A18" i="4"/>
  <c r="AI18" i="4" s="1"/>
  <c r="A17" i="4"/>
  <c r="AL17" i="4" s="1"/>
  <c r="A16" i="4"/>
  <c r="AJ16" i="4" s="1"/>
  <c r="A15" i="4"/>
  <c r="AK14" i="4"/>
  <c r="AJ14" i="4"/>
  <c r="AI14" i="4"/>
  <c r="A14" i="4"/>
  <c r="B14" i="4" s="1"/>
  <c r="A13" i="4"/>
  <c r="AK13" i="4" s="1"/>
  <c r="A12" i="4"/>
  <c r="C12" i="4" s="1"/>
  <c r="A11" i="4"/>
  <c r="C11" i="4" s="1"/>
  <c r="A10" i="4"/>
  <c r="A9" i="4"/>
  <c r="AI9" i="4" s="1"/>
  <c r="A8" i="4"/>
  <c r="AJ8" i="4" s="1"/>
  <c r="AK7" i="4"/>
  <c r="AJ7" i="4"/>
  <c r="A7" i="4"/>
  <c r="C7" i="4" s="1"/>
  <c r="A6" i="4"/>
  <c r="T5" i="4"/>
  <c r="R5" i="4"/>
  <c r="AH4" i="4"/>
  <c r="AH106" i="4" s="1"/>
  <c r="AG4" i="4"/>
  <c r="AF4" i="4"/>
  <c r="AE4" i="4"/>
  <c r="AE5" i="4" s="1"/>
  <c r="AD4" i="4"/>
  <c r="AD5" i="4" s="1"/>
  <c r="AC4" i="4"/>
  <c r="AC5" i="4" s="1"/>
  <c r="AB4" i="4"/>
  <c r="AB5" i="4" s="1"/>
  <c r="AA4" i="4"/>
  <c r="AA5" i="4" s="1"/>
  <c r="Z4" i="4"/>
  <c r="Z106" i="4" s="1"/>
  <c r="Y4" i="4"/>
  <c r="Y106" i="4" s="1"/>
  <c r="X4" i="4"/>
  <c r="X106" i="4" s="1"/>
  <c r="W4" i="4"/>
  <c r="W106" i="4" s="1"/>
  <c r="V4" i="4"/>
  <c r="V106" i="4" s="1"/>
  <c r="U4" i="4"/>
  <c r="U106" i="4" s="1"/>
  <c r="T4" i="4"/>
  <c r="T106" i="4" s="1"/>
  <c r="S4" i="4"/>
  <c r="S106" i="4" s="1"/>
  <c r="R4" i="4"/>
  <c r="Q4" i="4"/>
  <c r="Q106" i="4" s="1"/>
  <c r="P4" i="4"/>
  <c r="O4" i="4"/>
  <c r="N4" i="4"/>
  <c r="M4" i="4"/>
  <c r="M106" i="4" s="1"/>
  <c r="L4" i="4"/>
  <c r="L5" i="4" s="1"/>
  <c r="K4" i="4"/>
  <c r="K5" i="4" s="1"/>
  <c r="J4" i="4"/>
  <c r="I4" i="4"/>
  <c r="I106" i="4" s="1"/>
  <c r="H4" i="4"/>
  <c r="H106" i="4" s="1"/>
  <c r="G4" i="4"/>
  <c r="G5" i="4" s="1"/>
  <c r="F4" i="4"/>
  <c r="F5" i="4" s="1"/>
  <c r="E4" i="4"/>
  <c r="E5" i="4" s="1"/>
  <c r="D4" i="4"/>
  <c r="D5" i="4" s="1"/>
  <c r="B9" i="2"/>
  <c r="A2" i="4" s="1"/>
  <c r="AL18" i="4" l="1"/>
  <c r="AL47" i="4"/>
  <c r="B79" i="4"/>
  <c r="F64" i="6"/>
  <c r="E77" i="6"/>
  <c r="D85" i="6"/>
  <c r="D40" i="6"/>
  <c r="E40" i="6"/>
  <c r="AK104" i="4"/>
  <c r="F40" i="6"/>
  <c r="F47" i="6"/>
  <c r="C81" i="4"/>
  <c r="AK71" i="4"/>
  <c r="B81" i="4"/>
  <c r="H85" i="6"/>
  <c r="B13" i="4"/>
  <c r="AI81" i="4"/>
  <c r="H47" i="6"/>
  <c r="F23" i="6"/>
  <c r="AI71" i="4"/>
  <c r="F12" i="6"/>
  <c r="E47" i="6"/>
  <c r="G32" i="6"/>
  <c r="I59" i="6"/>
  <c r="AJ51" i="4"/>
  <c r="AI93" i="4"/>
  <c r="C23" i="6"/>
  <c r="G40" i="6"/>
  <c r="G47" i="6"/>
  <c r="E54" i="6"/>
  <c r="J59" i="6"/>
  <c r="I85" i="6"/>
  <c r="F92" i="6"/>
  <c r="J99" i="6"/>
  <c r="AL35" i="4"/>
  <c r="AK51" i="4"/>
  <c r="AJ93" i="4"/>
  <c r="G106" i="4"/>
  <c r="E23" i="6"/>
  <c r="J40" i="6"/>
  <c r="F54" i="6"/>
  <c r="K59" i="6"/>
  <c r="B68" i="6"/>
  <c r="J85" i="6"/>
  <c r="G92" i="6"/>
  <c r="K99" i="6"/>
  <c r="C24" i="4"/>
  <c r="AL51" i="4"/>
  <c r="AL60" i="4"/>
  <c r="AJ81" i="4"/>
  <c r="B34" i="6"/>
  <c r="K40" i="6"/>
  <c r="I47" i="6"/>
  <c r="G54" i="6"/>
  <c r="K68" i="6"/>
  <c r="K85" i="6"/>
  <c r="H92" i="6"/>
  <c r="C14" i="4"/>
  <c r="AJ24" i="4"/>
  <c r="C74" i="4"/>
  <c r="AL81" i="4"/>
  <c r="AL94" i="4"/>
  <c r="AA106" i="4"/>
  <c r="K16" i="6"/>
  <c r="G23" i="6"/>
  <c r="H34" i="6"/>
  <c r="J47" i="6"/>
  <c r="H54" i="6"/>
  <c r="C80" i="6"/>
  <c r="I92" i="6"/>
  <c r="F100" i="6"/>
  <c r="I99" i="6"/>
  <c r="J23" i="6"/>
  <c r="J34" i="6"/>
  <c r="B48" i="6"/>
  <c r="J54" i="6"/>
  <c r="F87" i="6"/>
  <c r="K92" i="6"/>
  <c r="D54" i="6"/>
  <c r="K48" i="6"/>
  <c r="K54" i="6"/>
  <c r="H87" i="6"/>
  <c r="AL97" i="4"/>
  <c r="D5" i="6"/>
  <c r="B19" i="6"/>
  <c r="G35" i="6"/>
  <c r="D43" i="6"/>
  <c r="J80" i="6"/>
  <c r="I87" i="6"/>
  <c r="D103" i="6"/>
  <c r="AI79" i="4"/>
  <c r="J92" i="6"/>
  <c r="E43" i="6"/>
  <c r="J87" i="6"/>
  <c r="F103" i="6"/>
  <c r="E32" i="6"/>
  <c r="C56" i="4"/>
  <c r="E6" i="6"/>
  <c r="H19" i="6"/>
  <c r="F43" i="6"/>
  <c r="I50" i="6"/>
  <c r="F94" i="6"/>
  <c r="G103" i="6"/>
  <c r="B54" i="6"/>
  <c r="D106" i="4"/>
  <c r="AB106" i="4"/>
  <c r="AL42" i="4"/>
  <c r="B76" i="4"/>
  <c r="AI16" i="4"/>
  <c r="AI56" i="4"/>
  <c r="AI76" i="4"/>
  <c r="I19" i="6"/>
  <c r="F27" i="6"/>
  <c r="K43" i="6"/>
  <c r="K50" i="6"/>
  <c r="B56" i="6"/>
  <c r="C63" i="6"/>
  <c r="G75" i="6"/>
  <c r="C88" i="6"/>
  <c r="G94" i="6"/>
  <c r="H103" i="6"/>
  <c r="F32" i="6"/>
  <c r="E92" i="6"/>
  <c r="F106" i="4"/>
  <c r="I54" i="6"/>
  <c r="G19" i="6"/>
  <c r="AJ56" i="4"/>
  <c r="J19" i="6"/>
  <c r="K103" i="6"/>
  <c r="H64" i="6"/>
  <c r="J12" i="6"/>
  <c r="H59" i="6"/>
  <c r="AL71" i="4"/>
  <c r="H23" i="6"/>
  <c r="AK25" i="4"/>
  <c r="B56" i="4"/>
  <c r="J5" i="6"/>
  <c r="C16" i="4"/>
  <c r="AJ76" i="4"/>
  <c r="AI7" i="4"/>
  <c r="AL7" i="4" s="1"/>
  <c r="K28" i="6"/>
  <c r="F38" i="6"/>
  <c r="D56" i="6"/>
  <c r="J63" i="6"/>
  <c r="I88" i="6"/>
  <c r="C33" i="6"/>
  <c r="B37" i="6"/>
  <c r="B77" i="4"/>
  <c r="B96" i="4"/>
  <c r="C100" i="4"/>
  <c r="E106" i="4"/>
  <c r="B14" i="6"/>
  <c r="C17" i="6"/>
  <c r="D26" i="6"/>
  <c r="C29" i="6"/>
  <c r="G33" i="6"/>
  <c r="C37" i="6"/>
  <c r="C44" i="6"/>
  <c r="D51" i="6"/>
  <c r="E57" i="6"/>
  <c r="K71" i="6"/>
  <c r="D74" i="6"/>
  <c r="D97" i="6"/>
  <c r="G101" i="6"/>
  <c r="C57" i="6"/>
  <c r="E101" i="6"/>
  <c r="V5" i="4"/>
  <c r="AJ26" i="4"/>
  <c r="AL64" i="4"/>
  <c r="B44" i="6"/>
  <c r="X5" i="4"/>
  <c r="AL26" i="4"/>
  <c r="C72" i="4"/>
  <c r="AI100" i="4"/>
  <c r="D37" i="6"/>
  <c r="Y5" i="4"/>
  <c r="Z5" i="4"/>
  <c r="AI17" i="4"/>
  <c r="AJ23" i="4"/>
  <c r="AK27" i="4"/>
  <c r="AK34" i="4"/>
  <c r="C39" i="4"/>
  <c r="AK46" i="4"/>
  <c r="C54" i="4"/>
  <c r="AL67" i="4"/>
  <c r="AK72" i="4"/>
  <c r="AJ77" i="4"/>
  <c r="AI91" i="4"/>
  <c r="AJ96" i="4"/>
  <c r="B101" i="4"/>
  <c r="L106" i="4"/>
  <c r="C8" i="6"/>
  <c r="E14" i="6"/>
  <c r="I17" i="6"/>
  <c r="I21" i="6"/>
  <c r="J26" i="6"/>
  <c r="F29" i="6"/>
  <c r="I37" i="6"/>
  <c r="B45" i="6"/>
  <c r="K57" i="6"/>
  <c r="E72" i="6"/>
  <c r="G74" i="6"/>
  <c r="E78" i="6"/>
  <c r="E83" i="6"/>
  <c r="B90" i="6"/>
  <c r="J97" i="6"/>
  <c r="J101" i="6"/>
  <c r="AJ11" i="4"/>
  <c r="AI34" i="4"/>
  <c r="D33" i="6"/>
  <c r="D57" i="6"/>
  <c r="F101" i="6"/>
  <c r="W5" i="4"/>
  <c r="AK26" i="4"/>
  <c r="C34" i="4"/>
  <c r="AI38" i="4"/>
  <c r="C46" i="4"/>
  <c r="AI46" i="4"/>
  <c r="E26" i="6"/>
  <c r="E97" i="6"/>
  <c r="B39" i="4"/>
  <c r="C13" i="4"/>
  <c r="AL23" i="4"/>
  <c r="AI84" i="4"/>
  <c r="B97" i="4"/>
  <c r="J8" i="6"/>
  <c r="G14" i="6"/>
  <c r="K17" i="6"/>
  <c r="K21" i="6"/>
  <c r="F30" i="6"/>
  <c r="C34" i="6"/>
  <c r="K37" i="6"/>
  <c r="G41" i="6"/>
  <c r="D45" i="6"/>
  <c r="C48" i="6"/>
  <c r="E52" i="6"/>
  <c r="B58" i="6"/>
  <c r="D63" i="6"/>
  <c r="C68" i="6"/>
  <c r="G72" i="6"/>
  <c r="I74" i="6"/>
  <c r="G78" i="6"/>
  <c r="G83" i="6"/>
  <c r="G90" i="6"/>
  <c r="AI11" i="4"/>
  <c r="AL11" i="4" s="1"/>
  <c r="E10" i="6" s="1"/>
  <c r="AK64" i="4"/>
  <c r="AK11" i="4"/>
  <c r="C77" i="4"/>
  <c r="H33" i="6"/>
  <c r="H101" i="6"/>
  <c r="C17" i="4"/>
  <c r="AJ46" i="4"/>
  <c r="D14" i="6"/>
  <c r="F26" i="6"/>
  <c r="E37" i="6"/>
  <c r="I101" i="6"/>
  <c r="AJ17" i="4"/>
  <c r="AL34" i="4"/>
  <c r="AK77" i="4"/>
  <c r="AJ91" i="4"/>
  <c r="C101" i="4"/>
  <c r="F14" i="6"/>
  <c r="J37" i="6"/>
  <c r="C45" i="6"/>
  <c r="F72" i="6"/>
  <c r="F78" i="6"/>
  <c r="F90" i="6"/>
  <c r="K97" i="6"/>
  <c r="AL77" i="4"/>
  <c r="AI101" i="4"/>
  <c r="AJ47" i="4"/>
  <c r="AJ60" i="4"/>
  <c r="C69" i="4"/>
  <c r="AK73" i="4"/>
  <c r="AK84" i="4"/>
  <c r="AJ101" i="4"/>
  <c r="D27" i="6"/>
  <c r="D34" i="6"/>
  <c r="D48" i="6"/>
  <c r="B55" i="6"/>
  <c r="E63" i="6"/>
  <c r="J74" i="6"/>
  <c r="H83" i="6"/>
  <c r="C98" i="6"/>
  <c r="U5" i="4"/>
  <c r="C38" i="4"/>
  <c r="C97" i="6"/>
  <c r="B23" i="4"/>
  <c r="B72" i="4"/>
  <c r="B17" i="4"/>
  <c r="H21" i="6"/>
  <c r="J57" i="6"/>
  <c r="D72" i="6"/>
  <c r="D83" i="6"/>
  <c r="I97" i="6"/>
  <c r="AL27" i="4"/>
  <c r="AL46" i="4"/>
  <c r="AI54" i="4"/>
  <c r="H74" i="6"/>
  <c r="F83" i="6"/>
  <c r="K101" i="6"/>
  <c r="AK17" i="4"/>
  <c r="AJ54" i="4"/>
  <c r="AK91" i="4"/>
  <c r="AI13" i="4"/>
  <c r="B35" i="4"/>
  <c r="AK54" i="4"/>
  <c r="AL91" i="4"/>
  <c r="C97" i="4"/>
  <c r="H14" i="6"/>
  <c r="E45" i="6"/>
  <c r="F52" i="6"/>
  <c r="D58" i="6"/>
  <c r="D68" i="6"/>
  <c r="H72" i="6"/>
  <c r="H90" i="6"/>
  <c r="B94" i="6"/>
  <c r="AJ13" i="4"/>
  <c r="B24" i="4"/>
  <c r="AK41" i="4"/>
  <c r="AK47" i="4"/>
  <c r="AL54" i="4"/>
  <c r="AK60" i="4"/>
  <c r="AL84" i="4"/>
  <c r="AI97" i="4"/>
  <c r="AL101" i="4"/>
  <c r="I14" i="6"/>
  <c r="E27" i="6"/>
  <c r="E34" i="6"/>
  <c r="C38" i="6"/>
  <c r="F45" i="6"/>
  <c r="H48" i="6"/>
  <c r="G52" i="6"/>
  <c r="E58" i="6"/>
  <c r="F63" i="6"/>
  <c r="H68" i="6"/>
  <c r="I72" i="6"/>
  <c r="K74" i="6"/>
  <c r="I83" i="6"/>
  <c r="E87" i="6"/>
  <c r="I90" i="6"/>
  <c r="C94" i="6"/>
  <c r="C103" i="6"/>
  <c r="I71" i="6"/>
  <c r="C14" i="6"/>
  <c r="AJ12" i="4"/>
  <c r="AI23" i="4"/>
  <c r="AJ34" i="4"/>
  <c r="AI96" i="4"/>
  <c r="B8" i="6"/>
  <c r="E29" i="6"/>
  <c r="F74" i="6"/>
  <c r="AK23" i="4"/>
  <c r="J17" i="6"/>
  <c r="F34" i="6"/>
  <c r="G45" i="6"/>
  <c r="I48" i="6"/>
  <c r="H52" i="6"/>
  <c r="G63" i="6"/>
  <c r="I68" i="6"/>
  <c r="J83" i="6"/>
  <c r="J90" i="6"/>
  <c r="AI26" i="4"/>
  <c r="B100" i="4"/>
  <c r="B17" i="6"/>
  <c r="B29" i="6"/>
  <c r="B51" i="6"/>
  <c r="J71" i="6"/>
  <c r="C74" i="6"/>
  <c r="C96" i="4"/>
  <c r="D17" i="6"/>
  <c r="E51" i="6"/>
  <c r="I57" i="6"/>
  <c r="E74" i="6"/>
  <c r="E17" i="6"/>
  <c r="AJ97" i="4"/>
  <c r="J14" i="6"/>
  <c r="J72" i="6"/>
  <c r="B70" i="4"/>
  <c r="AI74" i="4"/>
  <c r="C19" i="6"/>
  <c r="D23" i="6"/>
  <c r="D32" i="6"/>
  <c r="G34" i="6"/>
  <c r="E38" i="6"/>
  <c r="C43" i="6"/>
  <c r="H45" i="6"/>
  <c r="J48" i="6"/>
  <c r="I52" i="6"/>
  <c r="H63" i="6"/>
  <c r="J68" i="6"/>
  <c r="K72" i="6"/>
  <c r="K83" i="6"/>
  <c r="G87" i="6"/>
  <c r="K90" i="6"/>
  <c r="E94" i="6"/>
  <c r="E103" i="6"/>
  <c r="B11" i="6"/>
  <c r="B28" i="6"/>
  <c r="C37" i="4"/>
  <c r="AJ50" i="4"/>
  <c r="C63" i="4"/>
  <c r="AI80" i="4"/>
  <c r="AJ87" i="4"/>
  <c r="AI20" i="4"/>
  <c r="D16" i="6"/>
  <c r="D28" i="6"/>
  <c r="H32" i="6"/>
  <c r="G43" i="6"/>
  <c r="K49" i="6"/>
  <c r="I53" i="6"/>
  <c r="B70" i="6"/>
  <c r="D73" i="6"/>
  <c r="G76" i="6"/>
  <c r="F84" i="6"/>
  <c r="E91" i="6"/>
  <c r="I94" i="6"/>
  <c r="I103" i="6"/>
  <c r="B38" i="4"/>
  <c r="B37" i="4"/>
  <c r="C87" i="4"/>
  <c r="B73" i="6"/>
  <c r="B84" i="6"/>
  <c r="B91" i="6"/>
  <c r="A1" i="6"/>
  <c r="B16" i="6"/>
  <c r="C28" i="6"/>
  <c r="C73" i="6"/>
  <c r="D91" i="6"/>
  <c r="B9" i="4"/>
  <c r="AJ31" i="4"/>
  <c r="AI37" i="4"/>
  <c r="AJ43" i="4"/>
  <c r="AK50" i="4"/>
  <c r="AI63" i="4"/>
  <c r="AL70" i="4"/>
  <c r="AJ80" i="4"/>
  <c r="AK87" i="4"/>
  <c r="C94" i="4"/>
  <c r="C98" i="4"/>
  <c r="H5" i="4"/>
  <c r="C9" i="4"/>
  <c r="AL14" i="4"/>
  <c r="AJ20" i="4"/>
  <c r="B25" i="4"/>
  <c r="AK31" i="4"/>
  <c r="AJ37" i="4"/>
  <c r="AK43" i="4"/>
  <c r="AL50" i="4"/>
  <c r="AJ63" i="4"/>
  <c r="AK80" i="4"/>
  <c r="AL87" i="4"/>
  <c r="AI94" i="4"/>
  <c r="AI98" i="4"/>
  <c r="AI104" i="4"/>
  <c r="D12" i="6"/>
  <c r="H12" i="6" s="1"/>
  <c r="E16" i="6"/>
  <c r="I23" i="6"/>
  <c r="H28" i="6"/>
  <c r="I32" i="6"/>
  <c r="H43" i="6"/>
  <c r="I56" i="6"/>
  <c r="C64" i="6"/>
  <c r="F70" i="6"/>
  <c r="G73" i="6"/>
  <c r="G80" i="6"/>
  <c r="B88" i="6"/>
  <c r="J94" i="6"/>
  <c r="J103" i="6"/>
  <c r="AI31" i="4"/>
  <c r="AI43" i="4"/>
  <c r="B98" i="4"/>
  <c r="AK20" i="4"/>
  <c r="AL31" i="4"/>
  <c r="AK37" i="4"/>
  <c r="AL43" i="4"/>
  <c r="AK63" i="4"/>
  <c r="AL80" i="4"/>
  <c r="AJ94" i="4"/>
  <c r="AJ98" i="4"/>
  <c r="F16" i="6"/>
  <c r="I28" i="6"/>
  <c r="J32" i="6"/>
  <c r="I43" i="6"/>
  <c r="G70" i="6"/>
  <c r="H73" i="6"/>
  <c r="S5" i="4"/>
  <c r="AL20" i="4"/>
  <c r="AI51" i="4"/>
  <c r="AL63" i="4"/>
  <c r="AJ71" i="4"/>
  <c r="C76" i="4"/>
  <c r="AK94" i="4"/>
  <c r="AK98" i="4"/>
  <c r="AL104" i="4"/>
  <c r="F5" i="6"/>
  <c r="H5" i="6" s="1"/>
  <c r="J16" i="6"/>
  <c r="K23" i="6"/>
  <c r="J28" i="6"/>
  <c r="K32" i="6"/>
  <c r="J43" i="6"/>
  <c r="J50" i="6"/>
  <c r="K56" i="6"/>
  <c r="C77" i="6"/>
  <c r="D88" i="6"/>
  <c r="D92" i="6"/>
  <c r="G100" i="6"/>
  <c r="K24" i="6"/>
  <c r="J24" i="6"/>
  <c r="I24" i="6"/>
  <c r="E24" i="6"/>
  <c r="D24" i="6"/>
  <c r="K22" i="6"/>
  <c r="G22" i="6"/>
  <c r="F22" i="6"/>
  <c r="J22" i="6"/>
  <c r="C36" i="6"/>
  <c r="E66" i="6"/>
  <c r="G89" i="6"/>
  <c r="B102" i="6"/>
  <c r="AI40" i="4"/>
  <c r="C53" i="4"/>
  <c r="C61" i="4"/>
  <c r="B78" i="4"/>
  <c r="B92" i="4"/>
  <c r="D6" i="6"/>
  <c r="K13" i="6"/>
  <c r="J13" i="6"/>
  <c r="F13" i="6"/>
  <c r="E13" i="6"/>
  <c r="I13" i="6"/>
  <c r="H13" i="6"/>
  <c r="G13" i="6"/>
  <c r="C22" i="6"/>
  <c r="C31" i="6"/>
  <c r="E36" i="6"/>
  <c r="B60" i="6"/>
  <c r="D69" i="6"/>
  <c r="AJ6" i="4"/>
  <c r="AI6" i="4"/>
  <c r="C6" i="4"/>
  <c r="AI53" i="4"/>
  <c r="AI21" i="4"/>
  <c r="AK29" i="4"/>
  <c r="AJ49" i="4"/>
  <c r="E31" i="6"/>
  <c r="G36" i="6"/>
  <c r="G60" i="6"/>
  <c r="K67" i="6"/>
  <c r="H67" i="6"/>
  <c r="G67" i="6"/>
  <c r="F67" i="6"/>
  <c r="F69" i="6"/>
  <c r="E102" i="6"/>
  <c r="AK6" i="4"/>
  <c r="AL29" i="4"/>
  <c r="AL44" i="4"/>
  <c r="AI88" i="4"/>
  <c r="C88" i="4"/>
  <c r="B88" i="4"/>
  <c r="E96" i="6"/>
  <c r="AC106" i="4"/>
  <c r="I22" i="6"/>
  <c r="G25" i="6"/>
  <c r="I31" i="6"/>
  <c r="I36" i="6"/>
  <c r="I39" i="6"/>
  <c r="C67" i="6"/>
  <c r="K78" i="6"/>
  <c r="J78" i="6"/>
  <c r="D81" i="6"/>
  <c r="C81" i="6"/>
  <c r="B81" i="6"/>
  <c r="J81" i="6"/>
  <c r="I81" i="6"/>
  <c r="H81" i="6"/>
  <c r="F96" i="6"/>
  <c r="B100" i="6"/>
  <c r="AL86" i="4"/>
  <c r="AK86" i="4"/>
  <c r="C86" i="4"/>
  <c r="B86" i="4"/>
  <c r="B24" i="6"/>
  <c r="E15" i="6"/>
  <c r="B40" i="4"/>
  <c r="B103" i="4"/>
  <c r="G24" i="6"/>
  <c r="B44" i="4"/>
  <c r="AL99" i="4"/>
  <c r="AK99" i="4"/>
  <c r="AJ99" i="4"/>
  <c r="AI99" i="4"/>
  <c r="H24" i="6"/>
  <c r="C102" i="6"/>
  <c r="O5" i="4"/>
  <c r="O106" i="4"/>
  <c r="B10" i="4"/>
  <c r="AJ36" i="4"/>
  <c r="C92" i="4"/>
  <c r="F10" i="6"/>
  <c r="D22" i="6"/>
  <c r="C60" i="6"/>
  <c r="E69" i="6"/>
  <c r="D102" i="6"/>
  <c r="B6" i="4"/>
  <c r="AI44" i="4"/>
  <c r="AJ61" i="4"/>
  <c r="AI78" i="4"/>
  <c r="C99" i="4"/>
  <c r="E22" i="6"/>
  <c r="AJ21" i="4"/>
  <c r="B7" i="6"/>
  <c r="H22" i="6"/>
  <c r="K93" i="6"/>
  <c r="J93" i="6"/>
  <c r="H93" i="6"/>
  <c r="F93" i="6"/>
  <c r="E93" i="6"/>
  <c r="I93" i="6"/>
  <c r="G93" i="6"/>
  <c r="D93" i="6"/>
  <c r="AJ33" i="4"/>
  <c r="AK33" i="4"/>
  <c r="AL58" i="4"/>
  <c r="AK58" i="4"/>
  <c r="C58" i="4"/>
  <c r="C67" i="4"/>
  <c r="AJ75" i="4"/>
  <c r="AK88" i="4"/>
  <c r="AJ105" i="4"/>
  <c r="AI105" i="4"/>
  <c r="C105" i="4"/>
  <c r="AD106" i="4"/>
  <c r="J10" i="6"/>
  <c r="J31" i="6"/>
  <c r="J49" i="6"/>
  <c r="I49" i="6"/>
  <c r="F49" i="6"/>
  <c r="E49" i="6"/>
  <c r="C49" i="6"/>
  <c r="D49" i="6"/>
  <c r="D67" i="6"/>
  <c r="B78" i="6"/>
  <c r="E81" i="6"/>
  <c r="C93" i="6"/>
  <c r="AI86" i="4"/>
  <c r="AF5" i="4"/>
  <c r="AF106" i="4"/>
  <c r="AI48" i="4"/>
  <c r="C48" i="4"/>
  <c r="B48" i="4"/>
  <c r="AJ48" i="4"/>
  <c r="I86" i="6"/>
  <c r="H86" i="6"/>
  <c r="G86" i="6"/>
  <c r="C86" i="6"/>
  <c r="B86" i="6"/>
  <c r="F86" i="6"/>
  <c r="E86" i="6"/>
  <c r="D86" i="6"/>
  <c r="AL32" i="4"/>
  <c r="B22" i="6"/>
  <c r="AH5" i="4"/>
  <c r="B21" i="4"/>
  <c r="AI36" i="4"/>
  <c r="AJ66" i="4"/>
  <c r="AI66" i="4"/>
  <c r="B66" i="4"/>
  <c r="C66" i="4"/>
  <c r="AK95" i="4"/>
  <c r="B10" i="6"/>
  <c r="C78" i="4"/>
  <c r="B99" i="4"/>
  <c r="K25" i="6"/>
  <c r="I25" i="6"/>
  <c r="J25" i="6"/>
  <c r="F25" i="6"/>
  <c r="E25" i="6"/>
  <c r="D25" i="6"/>
  <c r="D31" i="6"/>
  <c r="C10" i="4"/>
  <c r="C33" i="4"/>
  <c r="B75" i="4"/>
  <c r="AI92" i="4"/>
  <c r="F7" i="6"/>
  <c r="C7" i="6"/>
  <c r="D7" i="6"/>
  <c r="AI10" i="4"/>
  <c r="AI33" i="4"/>
  <c r="AL40" i="4"/>
  <c r="AK62" i="4"/>
  <c r="AJ62" i="4"/>
  <c r="AI62" i="4"/>
  <c r="C62" i="4"/>
  <c r="AL62" i="4"/>
  <c r="AJ78" i="4"/>
  <c r="AJ92" i="4"/>
  <c r="D13" i="6"/>
  <c r="C25" i="6"/>
  <c r="F31" i="6"/>
  <c r="B67" i="6"/>
  <c r="K100" i="6"/>
  <c r="I100" i="6"/>
  <c r="H100" i="6"/>
  <c r="J100" i="6"/>
  <c r="AJ10" i="4"/>
  <c r="AL41" i="4"/>
  <c r="C41" i="4"/>
  <c r="AK78" i="4"/>
  <c r="AK92" i="4"/>
  <c r="I5" i="4"/>
  <c r="AK10" i="4"/>
  <c r="B18" i="4"/>
  <c r="B30" i="4"/>
  <c r="B7" i="4"/>
  <c r="C18" i="4"/>
  <c r="C30" i="4"/>
  <c r="AI41" i="4"/>
  <c r="B50" i="4"/>
  <c r="B58" i="4"/>
  <c r="AJ67" i="4"/>
  <c r="AL75" i="4"/>
  <c r="B84" i="4"/>
  <c r="AL88" i="4"/>
  <c r="B105" i="4"/>
  <c r="AE106" i="4"/>
  <c r="B49" i="6"/>
  <c r="K64" i="6"/>
  <c r="J64" i="6"/>
  <c r="I64" i="6"/>
  <c r="E64" i="6"/>
  <c r="D64" i="6"/>
  <c r="E67" i="6"/>
  <c r="C78" i="6"/>
  <c r="F81" i="6"/>
  <c r="D100" i="6"/>
  <c r="B95" i="4"/>
  <c r="K18" i="6"/>
  <c r="J18" i="6"/>
  <c r="I18" i="6"/>
  <c r="G18" i="6"/>
  <c r="H18" i="6"/>
  <c r="D18" i="6"/>
  <c r="C18" i="6"/>
  <c r="B18" i="6"/>
  <c r="K36" i="6"/>
  <c r="J36" i="6"/>
  <c r="I66" i="6"/>
  <c r="H66" i="6"/>
  <c r="G66" i="6"/>
  <c r="C66" i="6"/>
  <c r="B66" i="6"/>
  <c r="J69" i="6"/>
  <c r="I69" i="6"/>
  <c r="K69" i="6"/>
  <c r="H69" i="6"/>
  <c r="AK61" i="4"/>
  <c r="AL61" i="4"/>
  <c r="F18" i="6"/>
  <c r="H31" i="6"/>
  <c r="G31" i="6"/>
  <c r="K42" i="6"/>
  <c r="G42" i="6"/>
  <c r="F42" i="6"/>
  <c r="E42" i="6"/>
  <c r="D42" i="6"/>
  <c r="B42" i="6"/>
  <c r="C42" i="6"/>
  <c r="B69" i="6"/>
  <c r="B95" i="6"/>
  <c r="C40" i="4"/>
  <c r="B61" i="4"/>
  <c r="AJ103" i="4"/>
  <c r="D10" i="6"/>
  <c r="C10" i="6"/>
  <c r="G15" i="6"/>
  <c r="C69" i="6"/>
  <c r="I42" i="6"/>
  <c r="G95" i="6"/>
  <c r="C21" i="4"/>
  <c r="B33" i="4"/>
  <c r="AJ40" i="4"/>
  <c r="AI49" i="4"/>
  <c r="C49" i="4"/>
  <c r="B49" i="4"/>
  <c r="AK66" i="4"/>
  <c r="AL95" i="4"/>
  <c r="B13" i="6"/>
  <c r="K66" i="6"/>
  <c r="P5" i="4"/>
  <c r="P106" i="4"/>
  <c r="AJ53" i="4"/>
  <c r="AL66" i="4"/>
  <c r="AK83" i="4"/>
  <c r="AJ83" i="4"/>
  <c r="C83" i="4"/>
  <c r="AI83" i="4"/>
  <c r="C13" i="6"/>
  <c r="B25" i="6"/>
  <c r="F39" i="6"/>
  <c r="E39" i="6"/>
  <c r="D39" i="6"/>
  <c r="J39" i="6"/>
  <c r="K39" i="6"/>
  <c r="G39" i="6"/>
  <c r="C39" i="6"/>
  <c r="B39" i="6"/>
  <c r="J96" i="6"/>
  <c r="I96" i="6"/>
  <c r="G96" i="6"/>
  <c r="H96" i="6"/>
  <c r="D96" i="6"/>
  <c r="C96" i="6"/>
  <c r="B96" i="6"/>
  <c r="C75" i="4"/>
  <c r="H36" i="6"/>
  <c r="AL21" i="4"/>
  <c r="AJ45" i="4"/>
  <c r="AI45" i="4"/>
  <c r="C45" i="4"/>
  <c r="AL45" i="4"/>
  <c r="B45" i="4"/>
  <c r="AK45" i="4"/>
  <c r="AL49" i="4"/>
  <c r="B62" i="4"/>
  <c r="B67" i="4"/>
  <c r="AI75" i="4"/>
  <c r="AL83" i="4"/>
  <c r="AJ88" i="4"/>
  <c r="AK22" i="4"/>
  <c r="AJ22" i="4"/>
  <c r="AI22" i="4"/>
  <c r="AL22" i="4"/>
  <c r="C22" i="4"/>
  <c r="M5" i="4"/>
  <c r="B22" i="4"/>
  <c r="Q5" i="4"/>
  <c r="AJ18" i="4"/>
  <c r="AJ41" i="4"/>
  <c r="AI50" i="4"/>
  <c r="AI58" i="4"/>
  <c r="AK67" i="4"/>
  <c r="AL72" i="4"/>
  <c r="AI72" i="4"/>
  <c r="C84" i="4"/>
  <c r="AK89" i="4"/>
  <c r="AJ89" i="4"/>
  <c r="AK105" i="4"/>
  <c r="J7" i="6"/>
  <c r="J11" i="6"/>
  <c r="D11" i="6"/>
  <c r="H11" i="6" s="1"/>
  <c r="C11" i="6"/>
  <c r="I20" i="6"/>
  <c r="H20" i="6"/>
  <c r="G20" i="6"/>
  <c r="F20" i="6"/>
  <c r="E20" i="6"/>
  <c r="J29" i="6"/>
  <c r="I29" i="6"/>
  <c r="K29" i="6"/>
  <c r="I46" i="6"/>
  <c r="H46" i="6"/>
  <c r="G46" i="6"/>
  <c r="C46" i="6"/>
  <c r="B46" i="6"/>
  <c r="F46" i="6"/>
  <c r="E46" i="6"/>
  <c r="D46" i="6"/>
  <c r="G49" i="6"/>
  <c r="J55" i="6"/>
  <c r="I55" i="6"/>
  <c r="H55" i="6"/>
  <c r="D55" i="6"/>
  <c r="C55" i="6"/>
  <c r="K55" i="6"/>
  <c r="G55" i="6"/>
  <c r="B64" i="6"/>
  <c r="I67" i="6"/>
  <c r="D78" i="6"/>
  <c r="G81" i="6"/>
  <c r="E100" i="6"/>
  <c r="AK52" i="4"/>
  <c r="AJ52" i="4"/>
  <c r="C52" i="4"/>
  <c r="AI52" i="4"/>
  <c r="I60" i="6"/>
  <c r="H60" i="6"/>
  <c r="K60" i="6"/>
  <c r="F60" i="6"/>
  <c r="E60" i="6"/>
  <c r="D60" i="6"/>
  <c r="AI28" i="4"/>
  <c r="C28" i="4"/>
  <c r="B28" i="4"/>
  <c r="AK28" i="4"/>
  <c r="AG5" i="4"/>
  <c r="AG106" i="4"/>
  <c r="J15" i="6"/>
  <c r="I15" i="6"/>
  <c r="H15" i="6"/>
  <c r="D15" i="6"/>
  <c r="C15" i="6"/>
  <c r="AJ65" i="4"/>
  <c r="AI65" i="4"/>
  <c r="C65" i="4"/>
  <c r="AK65" i="4"/>
  <c r="C24" i="6"/>
  <c r="J95" i="6"/>
  <c r="I95" i="6"/>
  <c r="H95" i="6"/>
  <c r="F95" i="6"/>
  <c r="D95" i="6"/>
  <c r="C95" i="6"/>
  <c r="AJ95" i="4"/>
  <c r="J86" i="6"/>
  <c r="AK82" i="4"/>
  <c r="AJ82" i="4"/>
  <c r="AI82" i="4"/>
  <c r="AL82" i="4"/>
  <c r="C82" i="4"/>
  <c r="AK32" i="4"/>
  <c r="AJ32" i="4"/>
  <c r="AI32" i="4"/>
  <c r="J89" i="6"/>
  <c r="I89" i="6"/>
  <c r="F89" i="6"/>
  <c r="E89" i="6"/>
  <c r="C89" i="6"/>
  <c r="D89" i="6"/>
  <c r="B36" i="6"/>
  <c r="B89" i="6"/>
  <c r="B65" i="4"/>
  <c r="AL28" i="4"/>
  <c r="N106" i="4"/>
  <c r="N5" i="4"/>
  <c r="D36" i="6"/>
  <c r="B15" i="6"/>
  <c r="AL36" i="4"/>
  <c r="AK36" i="4"/>
  <c r="C95" i="4"/>
  <c r="E18" i="6"/>
  <c r="D66" i="6"/>
  <c r="AL52" i="4"/>
  <c r="F15" i="6"/>
  <c r="K102" i="6"/>
  <c r="J102" i="6"/>
  <c r="I102" i="6"/>
  <c r="G102" i="6"/>
  <c r="F102" i="6"/>
  <c r="AL53" i="4"/>
  <c r="B53" i="4"/>
  <c r="C6" i="6"/>
  <c r="B6" i="6"/>
  <c r="J6" i="6"/>
  <c r="F6" i="6"/>
  <c r="H6" i="6" s="1"/>
  <c r="H42" i="6"/>
  <c r="E95" i="6"/>
  <c r="AL48" i="4"/>
  <c r="AL15" i="4"/>
  <c r="C15" i="4"/>
  <c r="K76" i="6"/>
  <c r="J76" i="6"/>
  <c r="I76" i="6"/>
  <c r="AI15" i="4"/>
  <c r="AL55" i="4"/>
  <c r="AJ55" i="4"/>
  <c r="AK55" i="4"/>
  <c r="B55" i="4"/>
  <c r="AJ68" i="4"/>
  <c r="K62" i="6"/>
  <c r="G62" i="6"/>
  <c r="F62" i="6"/>
  <c r="J62" i="6"/>
  <c r="I62" i="6"/>
  <c r="AJ15" i="4"/>
  <c r="B27" i="4"/>
  <c r="C55" i="4"/>
  <c r="AJ85" i="4"/>
  <c r="AI85" i="4"/>
  <c r="C85" i="4"/>
  <c r="B50" i="6"/>
  <c r="C71" i="6"/>
  <c r="K27" i="6"/>
  <c r="I27" i="6"/>
  <c r="H27" i="6"/>
  <c r="G27" i="6"/>
  <c r="F50" i="6"/>
  <c r="B59" i="6"/>
  <c r="C62" i="6"/>
  <c r="K65" i="6"/>
  <c r="H65" i="6"/>
  <c r="J65" i="6"/>
  <c r="I65" i="6"/>
  <c r="E65" i="6"/>
  <c r="D65" i="6"/>
  <c r="C65" i="6"/>
  <c r="D71" i="6"/>
  <c r="D76" i="6"/>
  <c r="I78" i="6"/>
  <c r="B20" i="4"/>
  <c r="AI27" i="4"/>
  <c r="AK35" i="4"/>
  <c r="AJ35" i="4"/>
  <c r="AI35" i="4"/>
  <c r="AL39" i="4"/>
  <c r="AK39" i="4"/>
  <c r="AJ39" i="4"/>
  <c r="B43" i="4"/>
  <c r="B47" i="4"/>
  <c r="C60" i="4"/>
  <c r="C64" i="4"/>
  <c r="AL69" i="4"/>
  <c r="AJ69" i="4"/>
  <c r="AK69" i="4"/>
  <c r="B69" i="4"/>
  <c r="AK85" i="4"/>
  <c r="AK102" i="4"/>
  <c r="AJ102" i="4"/>
  <c r="AI102" i="4"/>
  <c r="B27" i="6"/>
  <c r="G29" i="6"/>
  <c r="K38" i="6"/>
  <c r="J38" i="6"/>
  <c r="D41" i="6"/>
  <c r="C41" i="6"/>
  <c r="B41" i="6"/>
  <c r="J41" i="6"/>
  <c r="I41" i="6"/>
  <c r="H41" i="6"/>
  <c r="D62" i="6"/>
  <c r="B65" i="6"/>
  <c r="E76" i="6"/>
  <c r="F79" i="6"/>
  <c r="E79" i="6"/>
  <c r="D79" i="6"/>
  <c r="J79" i="6"/>
  <c r="K79" i="6"/>
  <c r="G79" i="6"/>
  <c r="C79" i="6"/>
  <c r="B79" i="6"/>
  <c r="K98" i="6"/>
  <c r="J98" i="6"/>
  <c r="I98" i="6"/>
  <c r="F98" i="6"/>
  <c r="E98" i="6"/>
  <c r="D98" i="6"/>
  <c r="J5" i="4"/>
  <c r="J106" i="4"/>
  <c r="B32" i="4"/>
  <c r="B52" i="4"/>
  <c r="AL103" i="4"/>
  <c r="AI103" i="4"/>
  <c r="C103" i="4"/>
  <c r="B36" i="4"/>
  <c r="F24" i="6"/>
  <c r="AJ44" i="4"/>
  <c r="AK44" i="4"/>
  <c r="B31" i="6"/>
  <c r="F66" i="6"/>
  <c r="H89" i="6"/>
  <c r="AJ29" i="4"/>
  <c r="AI29" i="4"/>
  <c r="C29" i="4"/>
  <c r="B15" i="4"/>
  <c r="AI68" i="4"/>
  <c r="C68" i="4"/>
  <c r="B68" i="4"/>
  <c r="H71" i="6"/>
  <c r="G71" i="6"/>
  <c r="K82" i="6"/>
  <c r="G82" i="6"/>
  <c r="F82" i="6"/>
  <c r="E82" i="6"/>
  <c r="D82" i="6"/>
  <c r="B82" i="6"/>
  <c r="C82" i="6"/>
  <c r="E50" i="6"/>
  <c r="D50" i="6"/>
  <c r="C50" i="6"/>
  <c r="B71" i="6"/>
  <c r="B76" i="6"/>
  <c r="H82" i="6"/>
  <c r="F59" i="6"/>
  <c r="E59" i="6"/>
  <c r="D59" i="6"/>
  <c r="B62" i="6"/>
  <c r="C76" i="6"/>
  <c r="I82" i="6"/>
  <c r="AI8" i="4"/>
  <c r="AL8" i="4" s="1"/>
  <c r="E7" i="6" s="1"/>
  <c r="C8" i="4"/>
  <c r="B8" i="4"/>
  <c r="AK12" i="4"/>
  <c r="B12" i="4"/>
  <c r="AK15" i="4"/>
  <c r="C27" i="4"/>
  <c r="AI55" i="4"/>
  <c r="B60" i="4"/>
  <c r="B64" i="4"/>
  <c r="AL68" i="4"/>
  <c r="B85" i="4"/>
  <c r="C90" i="4"/>
  <c r="AK90" i="4"/>
  <c r="AJ90" i="4"/>
  <c r="B90" i="4"/>
  <c r="AI90" i="4"/>
  <c r="K53" i="6"/>
  <c r="J53" i="6"/>
  <c r="F53" i="6"/>
  <c r="E53" i="6"/>
  <c r="G53" i="6"/>
  <c r="D53" i="6"/>
  <c r="C53" i="6"/>
  <c r="AK8" i="4"/>
  <c r="AI12" i="4"/>
  <c r="AL12" i="4" s="1"/>
  <c r="E11" i="6" s="1"/>
  <c r="G11" i="6" s="1"/>
  <c r="C47" i="4"/>
  <c r="AI64" i="4"/>
  <c r="AL85" i="4"/>
  <c r="K106" i="4"/>
  <c r="C27" i="6"/>
  <c r="H29" i="6"/>
  <c r="B38" i="6"/>
  <c r="E41" i="6"/>
  <c r="H50" i="6"/>
  <c r="H53" i="6"/>
  <c r="G59" i="6"/>
  <c r="E62" i="6"/>
  <c r="F65" i="6"/>
  <c r="F71" i="6"/>
  <c r="F76" i="6"/>
  <c r="H79" i="6"/>
  <c r="B98" i="6"/>
  <c r="H51" i="6"/>
  <c r="G51" i="6"/>
  <c r="K58" i="6"/>
  <c r="J58" i="6"/>
  <c r="J91" i="6"/>
  <c r="H91" i="6"/>
  <c r="G91" i="6"/>
  <c r="J9" i="6"/>
  <c r="E30" i="6"/>
  <c r="D30" i="6"/>
  <c r="C30" i="6"/>
  <c r="AJ25" i="4"/>
  <c r="AI25" i="4"/>
  <c r="C25" i="4"/>
  <c r="AL79" i="4"/>
  <c r="AK79" i="4"/>
  <c r="AJ79" i="4"/>
  <c r="AL93" i="4"/>
  <c r="B93" i="4"/>
  <c r="B9" i="6"/>
  <c r="C16" i="6"/>
  <c r="B30" i="6"/>
  <c r="K44" i="6"/>
  <c r="J44" i="6"/>
  <c r="I44" i="6"/>
  <c r="E44" i="6"/>
  <c r="D44" i="6"/>
  <c r="C51" i="6"/>
  <c r="C58" i="6"/>
  <c r="E70" i="6"/>
  <c r="D70" i="6"/>
  <c r="C70" i="6"/>
  <c r="K84" i="6"/>
  <c r="J84" i="6"/>
  <c r="I84" i="6"/>
  <c r="E84" i="6"/>
  <c r="D84" i="6"/>
  <c r="C91" i="6"/>
  <c r="D21" i="6"/>
  <c r="C21" i="6"/>
  <c r="B21" i="6"/>
  <c r="J35" i="6"/>
  <c r="I35" i="6"/>
  <c r="H35" i="6"/>
  <c r="D35" i="6"/>
  <c r="C35" i="6"/>
  <c r="F9" i="6"/>
  <c r="H9" i="6" s="1"/>
  <c r="G16" i="6"/>
  <c r="E21" i="6"/>
  <c r="I30" i="6"/>
  <c r="B35" i="6"/>
  <c r="G44" i="6"/>
  <c r="B47" i="6"/>
  <c r="I51" i="6"/>
  <c r="E56" i="6"/>
  <c r="G58" i="6"/>
  <c r="D61" i="6"/>
  <c r="C61" i="6"/>
  <c r="B61" i="6"/>
  <c r="H70" i="6"/>
  <c r="J75" i="6"/>
  <c r="I75" i="6"/>
  <c r="H75" i="6"/>
  <c r="D75" i="6"/>
  <c r="C75" i="6"/>
  <c r="G84" i="6"/>
  <c r="B87" i="6"/>
  <c r="I91" i="6"/>
  <c r="F99" i="6"/>
  <c r="E99" i="6"/>
  <c r="D99" i="6"/>
  <c r="B99" i="6"/>
  <c r="B104" i="6"/>
  <c r="H30" i="6"/>
  <c r="AJ9" i="4"/>
  <c r="AL9" i="4" s="1"/>
  <c r="E8" i="6" s="1"/>
  <c r="G8" i="6" s="1"/>
  <c r="AL19" i="4"/>
  <c r="AK19" i="4"/>
  <c r="AJ19" i="4"/>
  <c r="AJ38" i="4"/>
  <c r="AL59" i="4"/>
  <c r="AK59" i="4"/>
  <c r="AJ59" i="4"/>
  <c r="AL73" i="4"/>
  <c r="B73" i="4"/>
  <c r="AK93" i="4"/>
  <c r="AJ100" i="4"/>
  <c r="AL16" i="4"/>
  <c r="AK16" i="4"/>
  <c r="H44" i="6"/>
  <c r="C47" i="6"/>
  <c r="J51" i="6"/>
  <c r="F56" i="6"/>
  <c r="H58" i="6"/>
  <c r="E61" i="6"/>
  <c r="I70" i="6"/>
  <c r="B75" i="6"/>
  <c r="I80" i="6"/>
  <c r="H80" i="6"/>
  <c r="H84" i="6"/>
  <c r="C87" i="6"/>
  <c r="K91" i="6"/>
  <c r="C99" i="6"/>
  <c r="K104" i="6"/>
  <c r="H104" i="6"/>
  <c r="J104" i="6"/>
  <c r="I104" i="6"/>
  <c r="G104" i="6"/>
  <c r="E104" i="6"/>
  <c r="D104" i="6"/>
  <c r="AK9" i="4"/>
  <c r="B19" i="4"/>
  <c r="B26" i="4"/>
  <c r="AK38" i="4"/>
  <c r="AK42" i="4"/>
  <c r="AJ42" i="4"/>
  <c r="AI42" i="4"/>
  <c r="B59" i="4"/>
  <c r="C73" i="4"/>
  <c r="B80" i="4"/>
  <c r="AK100" i="4"/>
  <c r="B104" i="4"/>
  <c r="B5" i="6"/>
  <c r="H16" i="6"/>
  <c r="F21" i="6"/>
  <c r="J30" i="6"/>
  <c r="K33" i="6"/>
  <c r="J33" i="6"/>
  <c r="F33" i="6"/>
  <c r="E33" i="6"/>
  <c r="E35" i="6"/>
  <c r="I40" i="6"/>
  <c r="H40" i="6"/>
  <c r="B16" i="4"/>
  <c r="C19" i="4"/>
  <c r="B42" i="4"/>
  <c r="C59" i="4"/>
  <c r="AI73" i="4"/>
  <c r="B87" i="4"/>
  <c r="C104" i="4"/>
  <c r="F19" i="6"/>
  <c r="E19" i="6"/>
  <c r="D19" i="6"/>
  <c r="G21" i="6"/>
  <c r="I26" i="6"/>
  <c r="H26" i="6"/>
  <c r="G26" i="6"/>
  <c r="C26" i="6"/>
  <c r="B26" i="6"/>
  <c r="K30" i="6"/>
  <c r="B33" i="6"/>
  <c r="F35" i="6"/>
  <c r="B40" i="6"/>
  <c r="D47" i="6"/>
  <c r="K51" i="6"/>
  <c r="I58" i="6"/>
  <c r="F61" i="6"/>
  <c r="J70" i="6"/>
  <c r="K73" i="6"/>
  <c r="J73" i="6"/>
  <c r="F73" i="6"/>
  <c r="E73" i="6"/>
  <c r="E75" i="6"/>
  <c r="B80" i="6"/>
  <c r="D87" i="6"/>
  <c r="G99" i="6"/>
  <c r="F104" i="6"/>
  <c r="B57" i="6"/>
  <c r="B77" i="6"/>
  <c r="B97" i="6"/>
  <c r="AK56" i="4"/>
  <c r="AK76" i="4"/>
  <c r="AK96" i="4"/>
  <c r="F17" i="6"/>
  <c r="E28" i="6"/>
  <c r="F37" i="6"/>
  <c r="E48" i="6"/>
  <c r="F57" i="6"/>
  <c r="E68" i="6"/>
  <c r="F77" i="6"/>
  <c r="E88" i="6"/>
  <c r="C90" i="6"/>
  <c r="F97" i="6"/>
  <c r="B101" i="6"/>
  <c r="B11" i="4"/>
  <c r="B31" i="4"/>
  <c r="B51" i="4"/>
  <c r="B71" i="4"/>
  <c r="B91" i="4"/>
  <c r="F8" i="6"/>
  <c r="H8" i="6" s="1"/>
  <c r="B12" i="6"/>
  <c r="G17" i="6"/>
  <c r="F28" i="6"/>
  <c r="B32" i="6"/>
  <c r="G37" i="6"/>
  <c r="F48" i="6"/>
  <c r="B52" i="6"/>
  <c r="G57" i="6"/>
  <c r="F68" i="6"/>
  <c r="B72" i="6"/>
  <c r="G77" i="6"/>
  <c r="F88" i="6"/>
  <c r="D90" i="6"/>
  <c r="B92" i="6"/>
  <c r="G97" i="6"/>
  <c r="C101" i="6"/>
  <c r="G6" i="6" l="1"/>
  <c r="I6" i="6" s="1"/>
  <c r="K6" i="6" s="1"/>
  <c r="AL13" i="4"/>
  <c r="E12" i="6" s="1"/>
  <c r="G12" i="6" s="1"/>
  <c r="I12" i="6" s="1"/>
  <c r="K12" i="6" s="1"/>
  <c r="G10" i="6"/>
  <c r="H10" i="6"/>
  <c r="AL6" i="4"/>
  <c r="E5" i="6" s="1"/>
  <c r="G5" i="6" s="1"/>
  <c r="J3" i="6"/>
  <c r="I11" i="6"/>
  <c r="K11" i="6" s="1"/>
  <c r="I8" i="6"/>
  <c r="K8" i="6" s="1"/>
  <c r="AL10" i="4"/>
  <c r="E9" i="6" s="1"/>
  <c r="G9" i="6" s="1"/>
  <c r="I9" i="6" s="1"/>
  <c r="K9" i="6" s="1"/>
  <c r="H7" i="6"/>
  <c r="I5" i="6"/>
  <c r="H3" i="6"/>
  <c r="G7" i="6"/>
  <c r="I7" i="6" s="1"/>
  <c r="K7" i="6" s="1"/>
  <c r="I10" i="6" l="1"/>
  <c r="K10" i="6" s="1"/>
  <c r="G3" i="6"/>
  <c r="I3" i="6"/>
  <c r="K5" i="6"/>
  <c r="K3" i="6" s="1"/>
</calcChain>
</file>

<file path=xl/sharedStrings.xml><?xml version="1.0" encoding="utf-8"?>
<sst xmlns="http://schemas.openxmlformats.org/spreadsheetml/2006/main" count="173" uniqueCount="92">
  <si>
    <t>Labour Attendance &amp; Wage Register (Excel)</t>
  </si>
  <si>
    <t>Toolkit by GroupChatOn · free template · https://toolkit.groupchaton.com</t>
  </si>
  <si>
    <t>Mark daily attendance for every worker on site, add overtime hours and advances, and the register works out each worker's wages for the week, fortnight or month: days worked, wages at the daily rate, overtime, advance recovered and the net amount to pay. A headcount row shows how many people were on site each day, which is what clients and safety officers ask for first.</t>
  </si>
  <si>
    <t>Colours</t>
  </si>
  <si>
    <t>Yellow cells: type or pick here.</t>
  </si>
  <si>
    <t>Grey and white cells: calculate by themselves. Don't type over them.</t>
  </si>
  <si>
    <t>Steps</t>
  </si>
  <si>
    <t>On the Settings sheet type the site name, the contractor, the first day of the wage period and how many days it has (7 for weekly wages).</t>
  </si>
  <si>
    <t>On the Workers sheet list every worker with a short code, name, trade and agreed daily wage.</t>
  </si>
  <si>
    <t>Each day mark P, H or A against each worker on the Attendance sheet. Type the overtime hours for the period in the OT hours column.</t>
  </si>
  <si>
    <t>Whenever a worker takes an advance, add a row on the Advances sheet with the date, the worker code and the amount.</t>
  </si>
  <si>
    <t>On wage day open the Wages sheet: it shows the net amount for each worker. Print it, pay, and take each worker's signature or thumb impression.</t>
  </si>
  <si>
    <t>For the next period save a copy of the file, change the start date on the Settings sheet and clear the attendance marks. Keep the worker list.</t>
  </si>
  <si>
    <t>Tips</t>
  </si>
  <si>
    <t>•</t>
  </si>
  <si>
    <t>Daily wages must not be lower than the minimum wage notified for that trade in your state; check the current rates, which are revised from time to time.</t>
  </si>
  <si>
    <t>Paying wages through bank or UPI and keeping this register gives a clear record if a labour inspector or the client asks.</t>
  </si>
  <si>
    <t>Overtime here is paid at the rate you set on the Settings sheet (twice the ordinary hourly rate to start with, which many labour laws ask for). Change it if your agreement says otherwise.</t>
  </si>
  <si>
    <t>Use the headcount row for the daily site diary and for planning: a sudden drop in helpers usually explains why progress slowed.</t>
  </si>
  <si>
    <t>Full guide, questions and answers, and more free templates:</t>
  </si>
  <si>
    <t>https://toolkit.groupchaton.com/construction/con-labour-wage-excel/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</si>
  <si>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</si>
  <si>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</si>
  <si>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</si>
  <si>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Site, wage period and overtime rules. Trades list on the right.</t>
  </si>
  <si>
    <t>Trades (edit freely)</t>
  </si>
  <si>
    <t>Site / project</t>
  </si>
  <si>
    <t>Gill Developers, G+2 commercial building</t>
  </si>
  <si>
    <t>Mason</t>
  </si>
  <si>
    <t>Contractor / labour agency</t>
  </si>
  <si>
    <t>Sharma Builders &amp; Contractors</t>
  </si>
  <si>
    <t>Helper / beldar</t>
  </si>
  <si>
    <t>Wage period starts</t>
  </si>
  <si>
    <t>Carpenter</t>
  </si>
  <si>
    <t>Days in the period (7 = weekly, up to 31)</t>
  </si>
  <si>
    <t>Bar bender</t>
  </si>
  <si>
    <t>Hours in a working day</t>
  </si>
  <si>
    <t>Electrician</t>
  </si>
  <si>
    <t>Overtime rate (× ordinary hourly rate)</t>
  </si>
  <si>
    <t>Plumber</t>
  </si>
  <si>
    <t>Period ends</t>
  </si>
  <si>
    <t>Painter</t>
  </si>
  <si>
    <t>Tile fixer</t>
  </si>
  <si>
    <t>Daily wages must not be below the minimum wage notified for each trade in your state.</t>
  </si>
  <si>
    <t>Welder</t>
  </si>
  <si>
    <t>Machine operator</t>
  </si>
  <si>
    <t>Watchman</t>
  </si>
  <si>
    <t>Workers</t>
  </si>
  <si>
    <t>One row per worker. The code is used on the Advances sheet.</t>
  </si>
  <si>
    <t>Code</t>
  </si>
  <si>
    <t>Name</t>
  </si>
  <si>
    <t>Trade</t>
  </si>
  <si>
    <t>Daily wage</t>
  </si>
  <si>
    <t>Phone</t>
  </si>
  <si>
    <t>Bank account / UPI</t>
  </si>
  <si>
    <t>W01</t>
  </si>
  <si>
    <t>Ramesh Kumar</t>
  </si>
  <si>
    <t>W02</t>
  </si>
  <si>
    <t>Suresh Yadav</t>
  </si>
  <si>
    <t>W03</t>
  </si>
  <si>
    <t>Bhola Ram</t>
  </si>
  <si>
    <t>W04</t>
  </si>
  <si>
    <t>Sunita Devi</t>
  </si>
  <si>
    <t>W05</t>
  </si>
  <si>
    <t>Manoj Paswan</t>
  </si>
  <si>
    <t>W06</t>
  </si>
  <si>
    <t>Gurmeet Singh</t>
  </si>
  <si>
    <t>W07</t>
  </si>
  <si>
    <t>Akhtar Ali</t>
  </si>
  <si>
    <t>W08</t>
  </si>
  <si>
    <t>Dinesh Sahni</t>
  </si>
  <si>
    <t>Labour attendance</t>
  </si>
  <si>
    <t>P</t>
  </si>
  <si>
    <t>H</t>
  </si>
  <si>
    <t>A</t>
  </si>
  <si>
    <t>Days worked</t>
  </si>
  <si>
    <t>OT hours</t>
  </si>
  <si>
    <t>Headcount on site</t>
  </si>
  <si>
    <t>Advances to workers</t>
  </si>
  <si>
    <t>Advances dated inside the wage period are deducted on the Wages sheet.</t>
  </si>
  <si>
    <t>Date</t>
  </si>
  <si>
    <t>Amount</t>
  </si>
  <si>
    <t>Note</t>
  </si>
  <si>
    <t>Ration</t>
  </si>
  <si>
    <t>Going home</t>
  </si>
  <si>
    <t>Totals</t>
  </si>
  <si>
    <t>Wages</t>
  </si>
  <si>
    <t>OT amount</t>
  </si>
  <si>
    <t>Gross</t>
  </si>
  <si>
    <t>Advance</t>
  </si>
  <si>
    <t>Net payable</t>
  </si>
  <si>
    <t>Signature / thumb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</si>
</sst>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0.0"/>
    <numFmt numFmtId="166" formatCode="[&gt;=10000000]\₹\ ##\,##\,##\,##0.00;[&gt;=100000]\₹\ ##\,##\,##0.00;\₹\ ##,##0.00"/>
    <numFmt numFmtId="167" formatCode="d"/>
    <numFmt numFmtId="168" formatCode="[&gt;=10000000]\₹\ ##\,##\,##\,##0;[&gt;=100000]\₹\ ##\,##\,##0;\₹\ ##,##0"/>
  </numFmts>
  <fonts count="17"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sz val="10"/>
      <color rgb="FF55607A"/>
      <name val="Calibri"/>
    </font>
    <font>
      <b/>
      <sz val="9"/>
      <color rgb="FF14213D"/>
      <name val="Calibri"/>
    </font>
    <font>
      <sz val="8"/>
      <color rgb="FF14213D"/>
      <name val="Calibri"/>
    </font>
    <font>
      <b/>
      <sz val="9"/>
      <color rgb="FFFFFFFF"/>
      <name val="Calibri"/>
    </font>
    <font>
      <sz val="9"/>
      <color rgb="FF14213D"/>
      <name val="Calibri"/>
    </font>
    <font>
      <b/>
      <sz val="14"/>
      <color rgb="FFEA580C"/>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4">
    <border>
      <left/>
      <right/>
      <top/>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bottom style="thin">
        <color rgb="FFCBD5E1"/>
      </bottom>
      <diagonal/>
    </border>
    <border>
      <left/>
      <right style="thin">
        <color rgb="FFCBD5E1"/>
      </right>
      <top style="thin">
        <color rgb="FFCBD5E1"/>
      </top>
      <bottom style="thin">
        <color rgb="FFCBD5E1"/>
      </bottom>
      <diagonal/>
    </border>
  </borders>
  <cellStyleXfs count="1">
    <xf numFmtId="0" fontId="0" fillId="0" borderId="0"/>
  </cellStyleXfs>
  <cellXfs count="45">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10" fillId="4" borderId="1" xfId="0" applyFont="1" applyFill="1" applyBorder="1" applyAlignment="1">
      <alignment horizontal="center" vertical="center" wrapText="1"/>
    </xf>
    <xf numFmtId="0" fontId="6" fillId="0" borderId="0" xfId="0" applyFont="1"/>
    <xf numFmtId="0" fontId="0" fillId="2" borderId="1" xfId="0" applyFill="1" applyBorder="1" applyAlignment="1" applyProtection="1">
      <alignment horizontal="left" vertical="center"/>
      <protection locked="0"/>
    </xf>
    <xf numFmtId="0" fontId="0" fillId="2" borderId="1" xfId="0" applyFill="1" applyBorder="1" applyProtection="1">
      <protection locked="0"/>
    </xf>
    <xf numFmtId="164" fontId="0" fillId="2" borderId="1" xfId="0" applyNumberFormat="1" applyFill="1" applyBorder="1" applyAlignment="1" applyProtection="1">
      <alignment horizontal="left" vertical="center"/>
      <protection locked="0"/>
    </xf>
    <xf numFmtId="1" fontId="0" fillId="2" borderId="1" xfId="0" applyNumberFormat="1" applyFill="1" applyBorder="1" applyAlignment="1" applyProtection="1">
      <alignment horizontal="left" vertical="center"/>
      <protection locked="0"/>
    </xf>
    <xf numFmtId="165" fontId="0" fillId="2" borderId="1" xfId="0" applyNumberFormat="1" applyFill="1" applyBorder="1" applyAlignment="1" applyProtection="1">
      <alignment horizontal="left" vertical="center"/>
      <protection locked="0"/>
    </xf>
    <xf numFmtId="164" fontId="0" fillId="3" borderId="1" xfId="0" applyNumberFormat="1" applyFill="1" applyBorder="1" applyAlignment="1">
      <alignment horizontal="left" vertical="center"/>
    </xf>
    <xf numFmtId="0" fontId="9" fillId="0" borderId="0" xfId="0" applyFont="1"/>
    <xf numFmtId="166" fontId="0" fillId="2" borderId="1" xfId="0" applyNumberFormat="1" applyFill="1" applyBorder="1" applyProtection="1">
      <protection locked="0"/>
    </xf>
    <xf numFmtId="0" fontId="11" fillId="0" borderId="0" xfId="0" applyFont="1"/>
    <xf numFmtId="167" fontId="12" fillId="3" borderId="1" xfId="0" applyNumberFormat="1" applyFont="1" applyFill="1" applyBorder="1" applyAlignment="1">
      <alignment horizontal="center" vertical="center"/>
    </xf>
    <xf numFmtId="0" fontId="13" fillId="3" borderId="1" xfId="0" applyFont="1" applyFill="1" applyBorder="1" applyAlignment="1">
      <alignment horizontal="center" vertical="center"/>
    </xf>
    <xf numFmtId="0" fontId="15" fillId="0" borderId="1" xfId="0" applyFont="1" applyBorder="1"/>
    <xf numFmtId="0" fontId="13" fillId="0" borderId="1" xfId="0" applyFont="1" applyBorder="1"/>
    <xf numFmtId="0" fontId="0" fillId="2" borderId="1" xfId="0" applyFill="1" applyBorder="1" applyAlignment="1" applyProtection="1">
      <alignment horizontal="center" vertical="center"/>
      <protection locked="0"/>
    </xf>
    <xf numFmtId="0" fontId="0" fillId="3" borderId="1" xfId="0" applyFill="1" applyBorder="1" applyAlignment="1">
      <alignment horizontal="center" vertical="center"/>
    </xf>
    <xf numFmtId="165" fontId="0" fillId="3" borderId="1" xfId="0" applyNumberFormat="1" applyFill="1" applyBorder="1" applyAlignment="1">
      <alignment horizontal="center" vertical="center"/>
    </xf>
    <xf numFmtId="0" fontId="15" fillId="5" borderId="1" xfId="0" applyFont="1" applyFill="1" applyBorder="1" applyAlignment="1">
      <alignment horizontal="center" vertical="center"/>
    </xf>
    <xf numFmtId="164" fontId="0" fillId="2" borderId="1" xfId="0" applyNumberFormat="1" applyFill="1" applyBorder="1" applyProtection="1">
      <protection locked="0"/>
    </xf>
    <xf numFmtId="0" fontId="0" fillId="3" borderId="1" xfId="0" applyFill="1" applyBorder="1"/>
    <xf numFmtId="0" fontId="6" fillId="5" borderId="1" xfId="0" applyFont="1" applyFill="1" applyBorder="1" applyAlignment="1">
      <alignment horizontal="right" vertical="center"/>
    </xf>
    <xf numFmtId="168" fontId="6" fillId="5" borderId="1" xfId="0" applyNumberFormat="1" applyFont="1" applyFill="1" applyBorder="1"/>
    <xf numFmtId="0" fontId="0" fillId="0" borderId="1" xfId="0" applyBorder="1"/>
    <xf numFmtId="168" fontId="0" fillId="3" borderId="1" xfId="0" applyNumberFormat="1" applyFill="1" applyBorder="1"/>
    <xf numFmtId="0" fontId="14" fillId="4" borderId="1" xfId="0" applyFont="1" applyFill="1" applyBorder="1" applyAlignment="1">
      <alignment horizontal="center" vertical="center" wrapText="1"/>
    </xf>
    <xf numFmtId="0" fontId="0" fillId="0" borderId="2" xfId="0" applyBorder="1"/>
    <xf numFmtId="0" fontId="6" fillId="5" borderId="1" xfId="0" applyFont="1" applyFill="1" applyBorder="1"/>
    <xf numFmtId="0" fontId="0" fillId="0" borderId="3" xfId="0" applyBorder="1"/>
    <xf numFmtId="0" fontId="10" fillId="4" borderId="1" xfId="0" applyFont="1" applyFill="1" applyBorder="1" applyAlignment="1">
      <alignment horizontal="center" vertical="center" wrapText="1"/>
    </xf>
    <xf numFmtId="0" fontId="9" fillId="0" borderId="0" xfId="0" applyFont="1"/>
    <xf numFmtId="0" fontId="0" fillId="0" borderId="0" xfId="0"/>
    <xf numFmtId="0" fontId="16" fillId="0" borderId="0" xfId="0" applyFont="1"/>
  </cellXfs>
  <cellStyles count="1">
    <cellStyle name="Normal" xfId="0" builtinId="0"/>
  </cellStyles>
  <dxfs count="3">
    <dxf>
      <font>
        <b/>
        <color rgb="FFB91C1C"/>
      </font>
    </dxf>
    <dxf>
      <font>
        <b/>
        <color rgb="FFB91C1C"/>
      </font>
    </dxf>
    <dxf>
      <fill>
        <patternFill patternType="solid">
          <fgColor rgb="FFE2E8F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construction/con-labour-wage-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6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18" customHeight="1" x14ac:dyDescent="0.3">
      <c r="A12" s="7">
        <v>2</v>
      </c>
      <c r="B12" s="3" t="s">
        <v>8</v>
      </c>
    </row>
    <row r="13" spans="1:2" ht="30" customHeight="1" x14ac:dyDescent="0.3">
      <c r="A13" s="7">
        <v>3</v>
      </c>
      <c r="B13" s="3" t="s">
        <v>9</v>
      </c>
    </row>
    <row r="14" spans="1:2" ht="30"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30" customHeight="1" x14ac:dyDescent="0.3">
      <c r="A19" t="s">
        <v>14</v>
      </c>
      <c r="B19" s="3" t="s">
        <v>15</v>
      </c>
    </row>
    <row r="20" spans="1:2" ht="30" customHeight="1" x14ac:dyDescent="0.3">
      <c r="A20" t="s">
        <v>14</v>
      </c>
      <c r="B20" s="3" t="s">
        <v>16</v>
      </c>
    </row>
    <row r="21" spans="1:2" ht="30"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2"/>
  <sheetViews>
    <sheetView showGridLines="0" workbookViewId="0"/>
  </sheetViews>
  <sheetFormatPr defaultRowHeight="14.4" x14ac:dyDescent="0.3"/>
  <cols>
    <col min="1" max="1" width="34" customWidth="1"/>
    <col min="2" max="2" width="30" customWidth="1"/>
    <col min="3" max="3" width="3" customWidth="1"/>
    <col min="4" max="4" width="22" customWidth="1"/>
  </cols>
  <sheetData>
    <row r="1" spans="1:4" ht="25.95" customHeight="1" x14ac:dyDescent="0.4">
      <c r="A1" s="1" t="s">
        <v>23</v>
      </c>
    </row>
    <row r="2" spans="1:4" ht="31.95" customHeight="1" x14ac:dyDescent="0.3">
      <c r="A2" s="2" t="s">
        <v>24</v>
      </c>
      <c r="D2" s="12" t="s">
        <v>25</v>
      </c>
    </row>
    <row r="3" spans="1:4" x14ac:dyDescent="0.3">
      <c r="A3" s="13" t="s">
        <v>26</v>
      </c>
      <c r="B3" s="14" t="s">
        <v>27</v>
      </c>
      <c r="D3" s="15" t="s">
        <v>28</v>
      </c>
    </row>
    <row r="4" spans="1:4" x14ac:dyDescent="0.3">
      <c r="A4" s="13" t="s">
        <v>29</v>
      </c>
      <c r="B4" s="14" t="s">
        <v>30</v>
      </c>
      <c r="D4" s="15" t="s">
        <v>31</v>
      </c>
    </row>
    <row r="5" spans="1:4" x14ac:dyDescent="0.3">
      <c r="A5" s="13" t="s">
        <v>32</v>
      </c>
      <c r="B5" s="16">
        <v>46328</v>
      </c>
      <c r="D5" s="15" t="s">
        <v>33</v>
      </c>
    </row>
    <row r="6" spans="1:4" x14ac:dyDescent="0.3">
      <c r="A6" s="13" t="s">
        <v>34</v>
      </c>
      <c r="B6" s="17">
        <v>7</v>
      </c>
      <c r="D6" s="15" t="s">
        <v>35</v>
      </c>
    </row>
    <row r="7" spans="1:4" x14ac:dyDescent="0.3">
      <c r="A7" s="13" t="s">
        <v>36</v>
      </c>
      <c r="B7" s="17">
        <v>8</v>
      </c>
      <c r="D7" s="15" t="s">
        <v>37</v>
      </c>
    </row>
    <row r="8" spans="1:4" x14ac:dyDescent="0.3">
      <c r="A8" s="13" t="s">
        <v>38</v>
      </c>
      <c r="B8" s="18">
        <v>2</v>
      </c>
      <c r="D8" s="15" t="s">
        <v>39</v>
      </c>
    </row>
    <row r="9" spans="1:4" x14ac:dyDescent="0.3">
      <c r="A9" s="13" t="s">
        <v>40</v>
      </c>
      <c r="B9" s="19">
        <f>B5+MIN(31,MAX(1,N(B6)))-1</f>
        <v>46334</v>
      </c>
      <c r="D9" s="15" t="s">
        <v>41</v>
      </c>
    </row>
    <row r="10" spans="1:4" x14ac:dyDescent="0.3">
      <c r="D10" s="15" t="s">
        <v>42</v>
      </c>
    </row>
    <row r="11" spans="1:4" x14ac:dyDescent="0.3">
      <c r="A11" s="20" t="s">
        <v>43</v>
      </c>
      <c r="D11" s="15" t="s">
        <v>44</v>
      </c>
    </row>
    <row r="12" spans="1:4" x14ac:dyDescent="0.3">
      <c r="D12" s="15" t="s">
        <v>45</v>
      </c>
    </row>
    <row r="13" spans="1:4" x14ac:dyDescent="0.3">
      <c r="D13" s="15" t="s">
        <v>46</v>
      </c>
    </row>
    <row r="14" spans="1:4" x14ac:dyDescent="0.3">
      <c r="D14" s="15"/>
    </row>
    <row r="15" spans="1:4" x14ac:dyDescent="0.3">
      <c r="D15" s="15"/>
    </row>
    <row r="16" spans="1:4" x14ac:dyDescent="0.3">
      <c r="D16" s="15"/>
    </row>
    <row r="17" spans="4:4" x14ac:dyDescent="0.3">
      <c r="D17" s="15"/>
    </row>
    <row r="18" spans="4:4" x14ac:dyDescent="0.3">
      <c r="D18" s="15"/>
    </row>
    <row r="19" spans="4:4" x14ac:dyDescent="0.3">
      <c r="D19" s="15"/>
    </row>
    <row r="20" spans="4:4" x14ac:dyDescent="0.3">
      <c r="D20" s="15"/>
    </row>
    <row r="21" spans="4:4" x14ac:dyDescent="0.3">
      <c r="D21" s="15"/>
    </row>
    <row r="22" spans="4:4" x14ac:dyDescent="0.3">
      <c r="D22" s="15"/>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3"/>
  <sheetViews>
    <sheetView showGridLines="0" workbookViewId="0">
      <pane ySplit="3" topLeftCell="A4" activePane="bottomLeft" state="frozen"/>
      <selection pane="bottomLeft"/>
    </sheetView>
  </sheetViews>
  <sheetFormatPr defaultRowHeight="14.4" x14ac:dyDescent="0.3"/>
  <cols>
    <col min="1" max="1" width="8" customWidth="1"/>
    <col min="2" max="2" width="24" customWidth="1"/>
    <col min="3" max="3" width="18" customWidth="1"/>
    <col min="4" max="4" width="12" customWidth="1"/>
    <col min="5" max="5" width="15" customWidth="1"/>
    <col min="6" max="6" width="26" customWidth="1"/>
  </cols>
  <sheetData>
    <row r="1" spans="1:6" ht="25.95" customHeight="1" x14ac:dyDescent="0.4">
      <c r="A1" s="1" t="s">
        <v>47</v>
      </c>
    </row>
    <row r="2" spans="1:6" x14ac:dyDescent="0.3">
      <c r="A2" s="2" t="s">
        <v>48</v>
      </c>
    </row>
    <row r="3" spans="1:6" ht="31.95" customHeight="1" x14ac:dyDescent="0.3">
      <c r="A3" s="12" t="s">
        <v>49</v>
      </c>
      <c r="B3" s="12" t="s">
        <v>50</v>
      </c>
      <c r="C3" s="12" t="s">
        <v>51</v>
      </c>
      <c r="D3" s="12" t="s">
        <v>52</v>
      </c>
      <c r="E3" s="12" t="s">
        <v>53</v>
      </c>
      <c r="F3" s="12" t="s">
        <v>54</v>
      </c>
    </row>
    <row r="4" spans="1:6" x14ac:dyDescent="0.3">
      <c r="A4" s="15" t="s">
        <v>55</v>
      </c>
      <c r="B4" s="15" t="s">
        <v>56</v>
      </c>
      <c r="C4" s="15" t="s">
        <v>28</v>
      </c>
      <c r="D4" s="21">
        <v>900</v>
      </c>
      <c r="E4" s="15"/>
      <c r="F4" s="15"/>
    </row>
    <row r="5" spans="1:6" x14ac:dyDescent="0.3">
      <c r="A5" s="15" t="s">
        <v>57</v>
      </c>
      <c r="B5" s="15" t="s">
        <v>58</v>
      </c>
      <c r="C5" s="15" t="s">
        <v>28</v>
      </c>
      <c r="D5" s="21">
        <v>900</v>
      </c>
      <c r="E5" s="15"/>
      <c r="F5" s="15"/>
    </row>
    <row r="6" spans="1:6" x14ac:dyDescent="0.3">
      <c r="A6" s="15" t="s">
        <v>59</v>
      </c>
      <c r="B6" s="15" t="s">
        <v>60</v>
      </c>
      <c r="C6" s="15" t="s">
        <v>31</v>
      </c>
      <c r="D6" s="21">
        <v>550</v>
      </c>
      <c r="E6" s="15"/>
      <c r="F6" s="15"/>
    </row>
    <row r="7" spans="1:6" x14ac:dyDescent="0.3">
      <c r="A7" s="15" t="s">
        <v>61</v>
      </c>
      <c r="B7" s="15" t="s">
        <v>62</v>
      </c>
      <c r="C7" s="15" t="s">
        <v>31</v>
      </c>
      <c r="D7" s="21">
        <v>550</v>
      </c>
      <c r="E7" s="15"/>
      <c r="F7" s="15"/>
    </row>
    <row r="8" spans="1:6" x14ac:dyDescent="0.3">
      <c r="A8" s="15" t="s">
        <v>63</v>
      </c>
      <c r="B8" s="15" t="s">
        <v>64</v>
      </c>
      <c r="C8" s="15" t="s">
        <v>31</v>
      </c>
      <c r="D8" s="21">
        <v>550</v>
      </c>
      <c r="E8" s="15"/>
      <c r="F8" s="15"/>
    </row>
    <row r="9" spans="1:6" x14ac:dyDescent="0.3">
      <c r="A9" s="15" t="s">
        <v>65</v>
      </c>
      <c r="B9" s="15" t="s">
        <v>66</v>
      </c>
      <c r="C9" s="15" t="s">
        <v>33</v>
      </c>
      <c r="D9" s="21">
        <v>850</v>
      </c>
      <c r="E9" s="15"/>
      <c r="F9" s="15"/>
    </row>
    <row r="10" spans="1:6" x14ac:dyDescent="0.3">
      <c r="A10" s="15" t="s">
        <v>67</v>
      </c>
      <c r="B10" s="15" t="s">
        <v>68</v>
      </c>
      <c r="C10" s="15" t="s">
        <v>35</v>
      </c>
      <c r="D10" s="21">
        <v>800</v>
      </c>
      <c r="E10" s="15"/>
      <c r="F10" s="15"/>
    </row>
    <row r="11" spans="1:6" x14ac:dyDescent="0.3">
      <c r="A11" s="15" t="s">
        <v>69</v>
      </c>
      <c r="B11" s="15" t="s">
        <v>70</v>
      </c>
      <c r="C11" s="15" t="s">
        <v>37</v>
      </c>
      <c r="D11" s="21">
        <v>850</v>
      </c>
      <c r="E11" s="15"/>
      <c r="F11" s="15"/>
    </row>
    <row r="12" spans="1:6" x14ac:dyDescent="0.3">
      <c r="A12" s="15"/>
      <c r="B12" s="15"/>
      <c r="C12" s="15"/>
      <c r="D12" s="21"/>
      <c r="E12" s="15"/>
      <c r="F12" s="15"/>
    </row>
    <row r="13" spans="1:6" x14ac:dyDescent="0.3">
      <c r="A13" s="15"/>
      <c r="B13" s="15"/>
      <c r="C13" s="15"/>
      <c r="D13" s="21"/>
      <c r="E13" s="15"/>
      <c r="F13" s="15"/>
    </row>
    <row r="14" spans="1:6" x14ac:dyDescent="0.3">
      <c r="A14" s="15"/>
      <c r="B14" s="15"/>
      <c r="C14" s="15"/>
      <c r="D14" s="21"/>
      <c r="E14" s="15"/>
      <c r="F14" s="15"/>
    </row>
    <row r="15" spans="1:6" x14ac:dyDescent="0.3">
      <c r="A15" s="15"/>
      <c r="B15" s="15"/>
      <c r="C15" s="15"/>
      <c r="D15" s="21"/>
      <c r="E15" s="15"/>
      <c r="F15" s="15"/>
    </row>
    <row r="16" spans="1:6" x14ac:dyDescent="0.3">
      <c r="A16" s="15"/>
      <c r="B16" s="15"/>
      <c r="C16" s="15"/>
      <c r="D16" s="21"/>
      <c r="E16" s="15"/>
      <c r="F16" s="15"/>
    </row>
    <row r="17" spans="1:6" x14ac:dyDescent="0.3">
      <c r="A17" s="15"/>
      <c r="B17" s="15"/>
      <c r="C17" s="15"/>
      <c r="D17" s="21"/>
      <c r="E17" s="15"/>
      <c r="F17" s="15"/>
    </row>
    <row r="18" spans="1:6" x14ac:dyDescent="0.3">
      <c r="A18" s="15"/>
      <c r="B18" s="15"/>
      <c r="C18" s="15"/>
      <c r="D18" s="21"/>
      <c r="E18" s="15"/>
      <c r="F18" s="15"/>
    </row>
    <row r="19" spans="1:6" x14ac:dyDescent="0.3">
      <c r="A19" s="15"/>
      <c r="B19" s="15"/>
      <c r="C19" s="15"/>
      <c r="D19" s="21"/>
      <c r="E19" s="15"/>
      <c r="F19" s="15"/>
    </row>
    <row r="20" spans="1:6" x14ac:dyDescent="0.3">
      <c r="A20" s="15"/>
      <c r="B20" s="15"/>
      <c r="C20" s="15"/>
      <c r="D20" s="21"/>
      <c r="E20" s="15"/>
      <c r="F20" s="15"/>
    </row>
    <row r="21" spans="1:6" x14ac:dyDescent="0.3">
      <c r="A21" s="15"/>
      <c r="B21" s="15"/>
      <c r="C21" s="15"/>
      <c r="D21" s="21"/>
      <c r="E21" s="15"/>
      <c r="F21" s="15"/>
    </row>
    <row r="22" spans="1:6" x14ac:dyDescent="0.3">
      <c r="A22" s="15"/>
      <c r="B22" s="15"/>
      <c r="C22" s="15"/>
      <c r="D22" s="21"/>
      <c r="E22" s="15"/>
      <c r="F22" s="15"/>
    </row>
    <row r="23" spans="1:6" x14ac:dyDescent="0.3">
      <c r="A23" s="15"/>
      <c r="B23" s="15"/>
      <c r="C23" s="15"/>
      <c r="D23" s="21"/>
      <c r="E23" s="15"/>
      <c r="F23" s="15"/>
    </row>
    <row r="24" spans="1:6" x14ac:dyDescent="0.3">
      <c r="A24" s="15"/>
      <c r="B24" s="15"/>
      <c r="C24" s="15"/>
      <c r="D24" s="21"/>
      <c r="E24" s="15"/>
      <c r="F24" s="15"/>
    </row>
    <row r="25" spans="1:6" x14ac:dyDescent="0.3">
      <c r="A25" s="15"/>
      <c r="B25" s="15"/>
      <c r="C25" s="15"/>
      <c r="D25" s="21"/>
      <c r="E25" s="15"/>
      <c r="F25" s="15"/>
    </row>
    <row r="26" spans="1:6" x14ac:dyDescent="0.3">
      <c r="A26" s="15"/>
      <c r="B26" s="15"/>
      <c r="C26" s="15"/>
      <c r="D26" s="21"/>
      <c r="E26" s="15"/>
      <c r="F26" s="15"/>
    </row>
    <row r="27" spans="1:6" x14ac:dyDescent="0.3">
      <c r="A27" s="15"/>
      <c r="B27" s="15"/>
      <c r="C27" s="15"/>
      <c r="D27" s="21"/>
      <c r="E27" s="15"/>
      <c r="F27" s="15"/>
    </row>
    <row r="28" spans="1:6" x14ac:dyDescent="0.3">
      <c r="A28" s="15"/>
      <c r="B28" s="15"/>
      <c r="C28" s="15"/>
      <c r="D28" s="21"/>
      <c r="E28" s="15"/>
      <c r="F28" s="15"/>
    </row>
    <row r="29" spans="1:6" x14ac:dyDescent="0.3">
      <c r="A29" s="15"/>
      <c r="B29" s="15"/>
      <c r="C29" s="15"/>
      <c r="D29" s="21"/>
      <c r="E29" s="15"/>
      <c r="F29" s="15"/>
    </row>
    <row r="30" spans="1:6" x14ac:dyDescent="0.3">
      <c r="A30" s="15"/>
      <c r="B30" s="15"/>
      <c r="C30" s="15"/>
      <c r="D30" s="21"/>
      <c r="E30" s="15"/>
      <c r="F30" s="15"/>
    </row>
    <row r="31" spans="1:6" x14ac:dyDescent="0.3">
      <c r="A31" s="15"/>
      <c r="B31" s="15"/>
      <c r="C31" s="15"/>
      <c r="D31" s="21"/>
      <c r="E31" s="15"/>
      <c r="F31" s="15"/>
    </row>
    <row r="32" spans="1:6" x14ac:dyDescent="0.3">
      <c r="A32" s="15"/>
      <c r="B32" s="15"/>
      <c r="C32" s="15"/>
      <c r="D32" s="21"/>
      <c r="E32" s="15"/>
      <c r="F32" s="15"/>
    </row>
    <row r="33" spans="1:6" x14ac:dyDescent="0.3">
      <c r="A33" s="15"/>
      <c r="B33" s="15"/>
      <c r="C33" s="15"/>
      <c r="D33" s="21"/>
      <c r="E33" s="15"/>
      <c r="F33" s="15"/>
    </row>
    <row r="34" spans="1:6" x14ac:dyDescent="0.3">
      <c r="A34" s="15"/>
      <c r="B34" s="15"/>
      <c r="C34" s="15"/>
      <c r="D34" s="21"/>
      <c r="E34" s="15"/>
      <c r="F34" s="15"/>
    </row>
    <row r="35" spans="1:6" x14ac:dyDescent="0.3">
      <c r="A35" s="15"/>
      <c r="B35" s="15"/>
      <c r="C35" s="15"/>
      <c r="D35" s="21"/>
      <c r="E35" s="15"/>
      <c r="F35" s="15"/>
    </row>
    <row r="36" spans="1:6" x14ac:dyDescent="0.3">
      <c r="A36" s="15"/>
      <c r="B36" s="15"/>
      <c r="C36" s="15"/>
      <c r="D36" s="21"/>
      <c r="E36" s="15"/>
      <c r="F36" s="15"/>
    </row>
    <row r="37" spans="1:6" x14ac:dyDescent="0.3">
      <c r="A37" s="15"/>
      <c r="B37" s="15"/>
      <c r="C37" s="15"/>
      <c r="D37" s="21"/>
      <c r="E37" s="15"/>
      <c r="F37" s="15"/>
    </row>
    <row r="38" spans="1:6" x14ac:dyDescent="0.3">
      <c r="A38" s="15"/>
      <c r="B38" s="15"/>
      <c r="C38" s="15"/>
      <c r="D38" s="21"/>
      <c r="E38" s="15"/>
      <c r="F38" s="15"/>
    </row>
    <row r="39" spans="1:6" x14ac:dyDescent="0.3">
      <c r="A39" s="15"/>
      <c r="B39" s="15"/>
      <c r="C39" s="15"/>
      <c r="D39" s="21"/>
      <c r="E39" s="15"/>
      <c r="F39" s="15"/>
    </row>
    <row r="40" spans="1:6" x14ac:dyDescent="0.3">
      <c r="A40" s="15"/>
      <c r="B40" s="15"/>
      <c r="C40" s="15"/>
      <c r="D40" s="21"/>
      <c r="E40" s="15"/>
      <c r="F40" s="15"/>
    </row>
    <row r="41" spans="1:6" x14ac:dyDescent="0.3">
      <c r="A41" s="15"/>
      <c r="B41" s="15"/>
      <c r="C41" s="15"/>
      <c r="D41" s="21"/>
      <c r="E41" s="15"/>
      <c r="F41" s="15"/>
    </row>
    <row r="42" spans="1:6" x14ac:dyDescent="0.3">
      <c r="A42" s="15"/>
      <c r="B42" s="15"/>
      <c r="C42" s="15"/>
      <c r="D42" s="21"/>
      <c r="E42" s="15"/>
      <c r="F42" s="15"/>
    </row>
    <row r="43" spans="1:6" x14ac:dyDescent="0.3">
      <c r="A43" s="15"/>
      <c r="B43" s="15"/>
      <c r="C43" s="15"/>
      <c r="D43" s="21"/>
      <c r="E43" s="15"/>
      <c r="F43" s="15"/>
    </row>
    <row r="44" spans="1:6" x14ac:dyDescent="0.3">
      <c r="A44" s="15"/>
      <c r="B44" s="15"/>
      <c r="C44" s="15"/>
      <c r="D44" s="21"/>
      <c r="E44" s="15"/>
      <c r="F44" s="15"/>
    </row>
    <row r="45" spans="1:6" x14ac:dyDescent="0.3">
      <c r="A45" s="15"/>
      <c r="B45" s="15"/>
      <c r="C45" s="15"/>
      <c r="D45" s="21"/>
      <c r="E45" s="15"/>
      <c r="F45" s="15"/>
    </row>
    <row r="46" spans="1:6" x14ac:dyDescent="0.3">
      <c r="A46" s="15"/>
      <c r="B46" s="15"/>
      <c r="C46" s="15"/>
      <c r="D46" s="21"/>
      <c r="E46" s="15"/>
      <c r="F46" s="15"/>
    </row>
    <row r="47" spans="1:6" x14ac:dyDescent="0.3">
      <c r="A47" s="15"/>
      <c r="B47" s="15"/>
      <c r="C47" s="15"/>
      <c r="D47" s="21"/>
      <c r="E47" s="15"/>
      <c r="F47" s="15"/>
    </row>
    <row r="48" spans="1:6" x14ac:dyDescent="0.3">
      <c r="A48" s="15"/>
      <c r="B48" s="15"/>
      <c r="C48" s="15"/>
      <c r="D48" s="21"/>
      <c r="E48" s="15"/>
      <c r="F48" s="15"/>
    </row>
    <row r="49" spans="1:6" x14ac:dyDescent="0.3">
      <c r="A49" s="15"/>
      <c r="B49" s="15"/>
      <c r="C49" s="15"/>
      <c r="D49" s="21"/>
      <c r="E49" s="15"/>
      <c r="F49" s="15"/>
    </row>
    <row r="50" spans="1:6" x14ac:dyDescent="0.3">
      <c r="A50" s="15"/>
      <c r="B50" s="15"/>
      <c r="C50" s="15"/>
      <c r="D50" s="21"/>
      <c r="E50" s="15"/>
      <c r="F50" s="15"/>
    </row>
    <row r="51" spans="1:6" x14ac:dyDescent="0.3">
      <c r="A51" s="15"/>
      <c r="B51" s="15"/>
      <c r="C51" s="15"/>
      <c r="D51" s="21"/>
      <c r="E51" s="15"/>
      <c r="F51" s="15"/>
    </row>
    <row r="52" spans="1:6" x14ac:dyDescent="0.3">
      <c r="A52" s="15"/>
      <c r="B52" s="15"/>
      <c r="C52" s="15"/>
      <c r="D52" s="21"/>
      <c r="E52" s="15"/>
      <c r="F52" s="15"/>
    </row>
    <row r="53" spans="1:6" x14ac:dyDescent="0.3">
      <c r="A53" s="15"/>
      <c r="B53" s="15"/>
      <c r="C53" s="15"/>
      <c r="D53" s="21"/>
      <c r="E53" s="15"/>
      <c r="F53" s="15"/>
    </row>
    <row r="54" spans="1:6" x14ac:dyDescent="0.3">
      <c r="A54" s="15"/>
      <c r="B54" s="15"/>
      <c r="C54" s="15"/>
      <c r="D54" s="21"/>
      <c r="E54" s="15"/>
      <c r="F54" s="15"/>
    </row>
    <row r="55" spans="1:6" x14ac:dyDescent="0.3">
      <c r="A55" s="15"/>
      <c r="B55" s="15"/>
      <c r="C55" s="15"/>
      <c r="D55" s="21"/>
      <c r="E55" s="15"/>
      <c r="F55" s="15"/>
    </row>
    <row r="56" spans="1:6" x14ac:dyDescent="0.3">
      <c r="A56" s="15"/>
      <c r="B56" s="15"/>
      <c r="C56" s="15"/>
      <c r="D56" s="21"/>
      <c r="E56" s="15"/>
      <c r="F56" s="15"/>
    </row>
    <row r="57" spans="1:6" x14ac:dyDescent="0.3">
      <c r="A57" s="15"/>
      <c r="B57" s="15"/>
      <c r="C57" s="15"/>
      <c r="D57" s="21"/>
      <c r="E57" s="15"/>
      <c r="F57" s="15"/>
    </row>
    <row r="58" spans="1:6" x14ac:dyDescent="0.3">
      <c r="A58" s="15"/>
      <c r="B58" s="15"/>
      <c r="C58" s="15"/>
      <c r="D58" s="21"/>
      <c r="E58" s="15"/>
      <c r="F58" s="15"/>
    </row>
    <row r="59" spans="1:6" x14ac:dyDescent="0.3">
      <c r="A59" s="15"/>
      <c r="B59" s="15"/>
      <c r="C59" s="15"/>
      <c r="D59" s="21"/>
      <c r="E59" s="15"/>
      <c r="F59" s="15"/>
    </row>
    <row r="60" spans="1:6" x14ac:dyDescent="0.3">
      <c r="A60" s="15"/>
      <c r="B60" s="15"/>
      <c r="C60" s="15"/>
      <c r="D60" s="21"/>
      <c r="E60" s="15"/>
      <c r="F60" s="15"/>
    </row>
    <row r="61" spans="1:6" x14ac:dyDescent="0.3">
      <c r="A61" s="15"/>
      <c r="B61" s="15"/>
      <c r="C61" s="15"/>
      <c r="D61" s="21"/>
      <c r="E61" s="15"/>
      <c r="F61" s="15"/>
    </row>
    <row r="62" spans="1:6" x14ac:dyDescent="0.3">
      <c r="A62" s="15"/>
      <c r="B62" s="15"/>
      <c r="C62" s="15"/>
      <c r="D62" s="21"/>
      <c r="E62" s="15"/>
      <c r="F62" s="15"/>
    </row>
    <row r="63" spans="1:6" x14ac:dyDescent="0.3">
      <c r="A63" s="15"/>
      <c r="B63" s="15"/>
      <c r="C63" s="15"/>
      <c r="D63" s="21"/>
      <c r="E63" s="15"/>
      <c r="F63" s="15"/>
    </row>
    <row r="64" spans="1:6" x14ac:dyDescent="0.3">
      <c r="A64" s="15"/>
      <c r="B64" s="15"/>
      <c r="C64" s="15"/>
      <c r="D64" s="21"/>
      <c r="E64" s="15"/>
      <c r="F64" s="15"/>
    </row>
    <row r="65" spans="1:6" x14ac:dyDescent="0.3">
      <c r="A65" s="15"/>
      <c r="B65" s="15"/>
      <c r="C65" s="15"/>
      <c r="D65" s="21"/>
      <c r="E65" s="15"/>
      <c r="F65" s="15"/>
    </row>
    <row r="66" spans="1:6" x14ac:dyDescent="0.3">
      <c r="A66" s="15"/>
      <c r="B66" s="15"/>
      <c r="C66" s="15"/>
      <c r="D66" s="21"/>
      <c r="E66" s="15"/>
      <c r="F66" s="15"/>
    </row>
    <row r="67" spans="1:6" x14ac:dyDescent="0.3">
      <c r="A67" s="15"/>
      <c r="B67" s="15"/>
      <c r="C67" s="15"/>
      <c r="D67" s="21"/>
      <c r="E67" s="15"/>
      <c r="F67" s="15"/>
    </row>
    <row r="68" spans="1:6" x14ac:dyDescent="0.3">
      <c r="A68" s="15"/>
      <c r="B68" s="15"/>
      <c r="C68" s="15"/>
      <c r="D68" s="21"/>
      <c r="E68" s="15"/>
      <c r="F68" s="15"/>
    </row>
    <row r="69" spans="1:6" x14ac:dyDescent="0.3">
      <c r="A69" s="15"/>
      <c r="B69" s="15"/>
      <c r="C69" s="15"/>
      <c r="D69" s="21"/>
      <c r="E69" s="15"/>
      <c r="F69" s="15"/>
    </row>
    <row r="70" spans="1:6" x14ac:dyDescent="0.3">
      <c r="A70" s="15"/>
      <c r="B70" s="15"/>
      <c r="C70" s="15"/>
      <c r="D70" s="21"/>
      <c r="E70" s="15"/>
      <c r="F70" s="15"/>
    </row>
    <row r="71" spans="1:6" x14ac:dyDescent="0.3">
      <c r="A71" s="15"/>
      <c r="B71" s="15"/>
      <c r="C71" s="15"/>
      <c r="D71" s="21"/>
      <c r="E71" s="15"/>
      <c r="F71" s="15"/>
    </row>
    <row r="72" spans="1:6" x14ac:dyDescent="0.3">
      <c r="A72" s="15"/>
      <c r="B72" s="15"/>
      <c r="C72" s="15"/>
      <c r="D72" s="21"/>
      <c r="E72" s="15"/>
      <c r="F72" s="15"/>
    </row>
    <row r="73" spans="1:6" x14ac:dyDescent="0.3">
      <c r="A73" s="15"/>
      <c r="B73" s="15"/>
      <c r="C73" s="15"/>
      <c r="D73" s="21"/>
      <c r="E73" s="15"/>
      <c r="F73" s="15"/>
    </row>
    <row r="74" spans="1:6" x14ac:dyDescent="0.3">
      <c r="A74" s="15"/>
      <c r="B74" s="15"/>
      <c r="C74" s="15"/>
      <c r="D74" s="21"/>
      <c r="E74" s="15"/>
      <c r="F74" s="15"/>
    </row>
    <row r="75" spans="1:6" x14ac:dyDescent="0.3">
      <c r="A75" s="15"/>
      <c r="B75" s="15"/>
      <c r="C75" s="15"/>
      <c r="D75" s="21"/>
      <c r="E75" s="15"/>
      <c r="F75" s="15"/>
    </row>
    <row r="76" spans="1:6" x14ac:dyDescent="0.3">
      <c r="A76" s="15"/>
      <c r="B76" s="15"/>
      <c r="C76" s="15"/>
      <c r="D76" s="21"/>
      <c r="E76" s="15"/>
      <c r="F76" s="15"/>
    </row>
    <row r="77" spans="1:6" x14ac:dyDescent="0.3">
      <c r="A77" s="15"/>
      <c r="B77" s="15"/>
      <c r="C77" s="15"/>
      <c r="D77" s="21"/>
      <c r="E77" s="15"/>
      <c r="F77" s="15"/>
    </row>
    <row r="78" spans="1:6" x14ac:dyDescent="0.3">
      <c r="A78" s="15"/>
      <c r="B78" s="15"/>
      <c r="C78" s="15"/>
      <c r="D78" s="21"/>
      <c r="E78" s="15"/>
      <c r="F78" s="15"/>
    </row>
    <row r="79" spans="1:6" x14ac:dyDescent="0.3">
      <c r="A79" s="15"/>
      <c r="B79" s="15"/>
      <c r="C79" s="15"/>
      <c r="D79" s="21"/>
      <c r="E79" s="15"/>
      <c r="F79" s="15"/>
    </row>
    <row r="80" spans="1:6" x14ac:dyDescent="0.3">
      <c r="A80" s="15"/>
      <c r="B80" s="15"/>
      <c r="C80" s="15"/>
      <c r="D80" s="21"/>
      <c r="E80" s="15"/>
      <c r="F80" s="15"/>
    </row>
    <row r="81" spans="1:6" x14ac:dyDescent="0.3">
      <c r="A81" s="15"/>
      <c r="B81" s="15"/>
      <c r="C81" s="15"/>
      <c r="D81" s="21"/>
      <c r="E81" s="15"/>
      <c r="F81" s="15"/>
    </row>
    <row r="82" spans="1:6" x14ac:dyDescent="0.3">
      <c r="A82" s="15"/>
      <c r="B82" s="15"/>
      <c r="C82" s="15"/>
      <c r="D82" s="21"/>
      <c r="E82" s="15"/>
      <c r="F82" s="15"/>
    </row>
    <row r="83" spans="1:6" x14ac:dyDescent="0.3">
      <c r="A83" s="15"/>
      <c r="B83" s="15"/>
      <c r="C83" s="15"/>
      <c r="D83" s="21"/>
      <c r="E83" s="15"/>
      <c r="F83" s="15"/>
    </row>
    <row r="84" spans="1:6" x14ac:dyDescent="0.3">
      <c r="A84" s="15"/>
      <c r="B84" s="15"/>
      <c r="C84" s="15"/>
      <c r="D84" s="21"/>
      <c r="E84" s="15"/>
      <c r="F84" s="15"/>
    </row>
    <row r="85" spans="1:6" x14ac:dyDescent="0.3">
      <c r="A85" s="15"/>
      <c r="B85" s="15"/>
      <c r="C85" s="15"/>
      <c r="D85" s="21"/>
      <c r="E85" s="15"/>
      <c r="F85" s="15"/>
    </row>
    <row r="86" spans="1:6" x14ac:dyDescent="0.3">
      <c r="A86" s="15"/>
      <c r="B86" s="15"/>
      <c r="C86" s="15"/>
      <c r="D86" s="21"/>
      <c r="E86" s="15"/>
      <c r="F86" s="15"/>
    </row>
    <row r="87" spans="1:6" x14ac:dyDescent="0.3">
      <c r="A87" s="15"/>
      <c r="B87" s="15"/>
      <c r="C87" s="15"/>
      <c r="D87" s="21"/>
      <c r="E87" s="15"/>
      <c r="F87" s="15"/>
    </row>
    <row r="88" spans="1:6" x14ac:dyDescent="0.3">
      <c r="A88" s="15"/>
      <c r="B88" s="15"/>
      <c r="C88" s="15"/>
      <c r="D88" s="21"/>
      <c r="E88" s="15"/>
      <c r="F88" s="15"/>
    </row>
    <row r="89" spans="1:6" x14ac:dyDescent="0.3">
      <c r="A89" s="15"/>
      <c r="B89" s="15"/>
      <c r="C89" s="15"/>
      <c r="D89" s="21"/>
      <c r="E89" s="15"/>
      <c r="F89" s="15"/>
    </row>
    <row r="90" spans="1:6" x14ac:dyDescent="0.3">
      <c r="A90" s="15"/>
      <c r="B90" s="15"/>
      <c r="C90" s="15"/>
      <c r="D90" s="21"/>
      <c r="E90" s="15"/>
      <c r="F90" s="15"/>
    </row>
    <row r="91" spans="1:6" x14ac:dyDescent="0.3">
      <c r="A91" s="15"/>
      <c r="B91" s="15"/>
      <c r="C91" s="15"/>
      <c r="D91" s="21"/>
      <c r="E91" s="15"/>
      <c r="F91" s="15"/>
    </row>
    <row r="92" spans="1:6" x14ac:dyDescent="0.3">
      <c r="A92" s="15"/>
      <c r="B92" s="15"/>
      <c r="C92" s="15"/>
      <c r="D92" s="21"/>
      <c r="E92" s="15"/>
      <c r="F92" s="15"/>
    </row>
    <row r="93" spans="1:6" x14ac:dyDescent="0.3">
      <c r="A93" s="15"/>
      <c r="B93" s="15"/>
      <c r="C93" s="15"/>
      <c r="D93" s="21"/>
      <c r="E93" s="15"/>
      <c r="F93" s="15"/>
    </row>
    <row r="94" spans="1:6" x14ac:dyDescent="0.3">
      <c r="A94" s="15"/>
      <c r="B94" s="15"/>
      <c r="C94" s="15"/>
      <c r="D94" s="21"/>
      <c r="E94" s="15"/>
      <c r="F94" s="15"/>
    </row>
    <row r="95" spans="1:6" x14ac:dyDescent="0.3">
      <c r="A95" s="15"/>
      <c r="B95" s="15"/>
      <c r="C95" s="15"/>
      <c r="D95" s="21"/>
      <c r="E95" s="15"/>
      <c r="F95" s="15"/>
    </row>
    <row r="96" spans="1:6" x14ac:dyDescent="0.3">
      <c r="A96" s="15"/>
      <c r="B96" s="15"/>
      <c r="C96" s="15"/>
      <c r="D96" s="21"/>
      <c r="E96" s="15"/>
      <c r="F96" s="15"/>
    </row>
    <row r="97" spans="1:6" x14ac:dyDescent="0.3">
      <c r="A97" s="15"/>
      <c r="B97" s="15"/>
      <c r="C97" s="15"/>
      <c r="D97" s="21"/>
      <c r="E97" s="15"/>
      <c r="F97" s="15"/>
    </row>
    <row r="98" spans="1:6" x14ac:dyDescent="0.3">
      <c r="A98" s="15"/>
      <c r="B98" s="15"/>
      <c r="C98" s="15"/>
      <c r="D98" s="21"/>
      <c r="E98" s="15"/>
      <c r="F98" s="15"/>
    </row>
    <row r="99" spans="1:6" x14ac:dyDescent="0.3">
      <c r="A99" s="15"/>
      <c r="B99" s="15"/>
      <c r="C99" s="15"/>
      <c r="D99" s="21"/>
      <c r="E99" s="15"/>
      <c r="F99" s="15"/>
    </row>
    <row r="100" spans="1:6" x14ac:dyDescent="0.3">
      <c r="A100" s="15"/>
      <c r="B100" s="15"/>
      <c r="C100" s="15"/>
      <c r="D100" s="21"/>
      <c r="E100" s="15"/>
      <c r="F100" s="15"/>
    </row>
    <row r="101" spans="1:6" x14ac:dyDescent="0.3">
      <c r="A101" s="15"/>
      <c r="B101" s="15"/>
      <c r="C101" s="15"/>
      <c r="D101" s="21"/>
      <c r="E101" s="15"/>
      <c r="F101" s="15"/>
    </row>
    <row r="102" spans="1:6" x14ac:dyDescent="0.3">
      <c r="A102" s="15"/>
      <c r="B102" s="15"/>
      <c r="C102" s="15"/>
      <c r="D102" s="21"/>
      <c r="E102" s="15"/>
      <c r="F102" s="15"/>
    </row>
    <row r="103" spans="1:6" x14ac:dyDescent="0.3">
      <c r="A103" s="15"/>
      <c r="B103" s="15"/>
      <c r="C103" s="15"/>
      <c r="D103" s="21"/>
      <c r="E103" s="15"/>
      <c r="F103" s="15"/>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200-000000000000}">
          <x14:formula1>
            <xm:f>Settings!$D$3:$D$22</xm:f>
          </x14:formula1>
          <xm:sqref>C4:C103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A580C"/>
    <pageSetUpPr fitToPage="1"/>
  </sheetPr>
  <dimension ref="A1:AM106"/>
  <sheetViews>
    <sheetView showGridLines="0" workbookViewId="0">
      <pane xSplit="3" ySplit="5" topLeftCell="D6" activePane="bottomRight" state="frozen"/>
      <selection pane="topRight"/>
      <selection pane="bottomLeft"/>
      <selection pane="bottomRight"/>
    </sheetView>
  </sheetViews>
  <sheetFormatPr defaultRowHeight="14.4" x14ac:dyDescent="0.3"/>
  <cols>
    <col min="1" max="1" width="7" customWidth="1"/>
    <col min="2" max="2" width="20" customWidth="1"/>
    <col min="3" max="3" width="13" customWidth="1"/>
    <col min="4" max="34" width="3.77734375" customWidth="1"/>
    <col min="35" max="37" width="5" customWidth="1"/>
    <col min="38" max="39" width="7" customWidth="1"/>
  </cols>
  <sheetData>
    <row r="1" spans="1:39" ht="21" x14ac:dyDescent="0.4">
      <c r="A1" s="1" t="s">
        <v>71</v>
      </c>
    </row>
    <row r="2" spans="1:39" x14ac:dyDescent="0.3">
      <c r="A2" s="22" t="str">
        <f>Settings!B3&amp;"  ·  "&amp;TEXT(Settings!B5,"dd-mm-yyyy")&amp;" to "&amp;TEXT(Settings!B9,"dd-mm-yyyy")&amp;"  ·  P present, H half day, A absent"</f>
        <v>Gill Developers, G+2 commercial building  ·  02-11-2026 to 08-11-2026  ·  P present, H half day, A absent</v>
      </c>
    </row>
    <row r="4" spans="1:39" ht="30" customHeight="1" x14ac:dyDescent="0.3">
      <c r="A4" s="41" t="s">
        <v>49</v>
      </c>
      <c r="B4" s="41" t="s">
        <v>50</v>
      </c>
      <c r="C4" s="41" t="s">
        <v>51</v>
      </c>
      <c r="D4" s="23">
        <f>IF(0&lt;MIN(31,MAX(1,N(Settings!$B$6))),Settings!$B$5+0,"")</f>
        <v>46328</v>
      </c>
      <c r="E4" s="23">
        <f>IF(1&lt;MIN(31,MAX(1,N(Settings!$B$6))),Settings!$B$5+1,"")</f>
        <v>46329</v>
      </c>
      <c r="F4" s="23">
        <f>IF(2&lt;MIN(31,MAX(1,N(Settings!$B$6))),Settings!$B$5+2,"")</f>
        <v>46330</v>
      </c>
      <c r="G4" s="23">
        <f>IF(3&lt;MIN(31,MAX(1,N(Settings!$B$6))),Settings!$B$5+3,"")</f>
        <v>46331</v>
      </c>
      <c r="H4" s="23">
        <f>IF(4&lt;MIN(31,MAX(1,N(Settings!$B$6))),Settings!$B$5+4,"")</f>
        <v>46332</v>
      </c>
      <c r="I4" s="23">
        <f>IF(5&lt;MIN(31,MAX(1,N(Settings!$B$6))),Settings!$B$5+5,"")</f>
        <v>46333</v>
      </c>
      <c r="J4" s="23">
        <f>IF(6&lt;MIN(31,MAX(1,N(Settings!$B$6))),Settings!$B$5+6,"")</f>
        <v>46334</v>
      </c>
      <c r="K4" s="23" t="str">
        <f>IF(7&lt;MIN(31,MAX(1,N(Settings!$B$6))),Settings!$B$5+7,"")</f>
        <v/>
      </c>
      <c r="L4" s="23" t="str">
        <f>IF(8&lt;MIN(31,MAX(1,N(Settings!$B$6))),Settings!$B$5+8,"")</f>
        <v/>
      </c>
      <c r="M4" s="23" t="str">
        <f>IF(9&lt;MIN(31,MAX(1,N(Settings!$B$6))),Settings!$B$5+9,"")</f>
        <v/>
      </c>
      <c r="N4" s="23" t="str">
        <f>IF(10&lt;MIN(31,MAX(1,N(Settings!$B$6))),Settings!$B$5+10,"")</f>
        <v/>
      </c>
      <c r="O4" s="23" t="str">
        <f>IF(11&lt;MIN(31,MAX(1,N(Settings!$B$6))),Settings!$B$5+11,"")</f>
        <v/>
      </c>
      <c r="P4" s="23" t="str">
        <f>IF(12&lt;MIN(31,MAX(1,N(Settings!$B$6))),Settings!$B$5+12,"")</f>
        <v/>
      </c>
      <c r="Q4" s="23" t="str">
        <f>IF(13&lt;MIN(31,MAX(1,N(Settings!$B$6))),Settings!$B$5+13,"")</f>
        <v/>
      </c>
      <c r="R4" s="23" t="str">
        <f>IF(14&lt;MIN(31,MAX(1,N(Settings!$B$6))),Settings!$B$5+14,"")</f>
        <v/>
      </c>
      <c r="S4" s="23" t="str">
        <f>IF(15&lt;MIN(31,MAX(1,N(Settings!$B$6))),Settings!$B$5+15,"")</f>
        <v/>
      </c>
      <c r="T4" s="23" t="str">
        <f>IF(16&lt;MIN(31,MAX(1,N(Settings!$B$6))),Settings!$B$5+16,"")</f>
        <v/>
      </c>
      <c r="U4" s="23" t="str">
        <f>IF(17&lt;MIN(31,MAX(1,N(Settings!$B$6))),Settings!$B$5+17,"")</f>
        <v/>
      </c>
      <c r="V4" s="23" t="str">
        <f>IF(18&lt;MIN(31,MAX(1,N(Settings!$B$6))),Settings!$B$5+18,"")</f>
        <v/>
      </c>
      <c r="W4" s="23" t="str">
        <f>IF(19&lt;MIN(31,MAX(1,N(Settings!$B$6))),Settings!$B$5+19,"")</f>
        <v/>
      </c>
      <c r="X4" s="23" t="str">
        <f>IF(20&lt;MIN(31,MAX(1,N(Settings!$B$6))),Settings!$B$5+20,"")</f>
        <v/>
      </c>
      <c r="Y4" s="23" t="str">
        <f>IF(21&lt;MIN(31,MAX(1,N(Settings!$B$6))),Settings!$B$5+21,"")</f>
        <v/>
      </c>
      <c r="Z4" s="23" t="str">
        <f>IF(22&lt;MIN(31,MAX(1,N(Settings!$B$6))),Settings!$B$5+22,"")</f>
        <v/>
      </c>
      <c r="AA4" s="23" t="str">
        <f>IF(23&lt;MIN(31,MAX(1,N(Settings!$B$6))),Settings!$B$5+23,"")</f>
        <v/>
      </c>
      <c r="AB4" s="23" t="str">
        <f>IF(24&lt;MIN(31,MAX(1,N(Settings!$B$6))),Settings!$B$5+24,"")</f>
        <v/>
      </c>
      <c r="AC4" s="23" t="str">
        <f>IF(25&lt;MIN(31,MAX(1,N(Settings!$B$6))),Settings!$B$5+25,"")</f>
        <v/>
      </c>
      <c r="AD4" s="23" t="str">
        <f>IF(26&lt;MIN(31,MAX(1,N(Settings!$B$6))),Settings!$B$5+26,"")</f>
        <v/>
      </c>
      <c r="AE4" s="23" t="str">
        <f>IF(27&lt;MIN(31,MAX(1,N(Settings!$B$6))),Settings!$B$5+27,"")</f>
        <v/>
      </c>
      <c r="AF4" s="23" t="str">
        <f>IF(28&lt;MIN(31,MAX(1,N(Settings!$B$6))),Settings!$B$5+28,"")</f>
        <v/>
      </c>
      <c r="AG4" s="23" t="str">
        <f>IF(29&lt;MIN(31,MAX(1,N(Settings!$B$6))),Settings!$B$5+29,"")</f>
        <v/>
      </c>
      <c r="AH4" s="23" t="str">
        <f>IF(30&lt;MIN(31,MAX(1,N(Settings!$B$6))),Settings!$B$5+30,"")</f>
        <v/>
      </c>
      <c r="AI4" s="37" t="s">
        <v>72</v>
      </c>
      <c r="AJ4" s="37" t="s">
        <v>73</v>
      </c>
      <c r="AK4" s="37" t="s">
        <v>74</v>
      </c>
      <c r="AL4" s="37" t="s">
        <v>75</v>
      </c>
      <c r="AM4" s="37" t="s">
        <v>76</v>
      </c>
    </row>
    <row r="5" spans="1:39" x14ac:dyDescent="0.3">
      <c r="A5" s="38"/>
      <c r="B5" s="38"/>
      <c r="C5" s="38"/>
      <c r="D5" s="24" t="str">
        <f t="shared" ref="D5:AH5" si="0">IF(D4="","",LEFT(TEXT(D4,"ddd"),2))</f>
        <v>Mo</v>
      </c>
      <c r="E5" s="24" t="str">
        <f t="shared" si="0"/>
        <v>Tu</v>
      </c>
      <c r="F5" s="24" t="str">
        <f t="shared" si="0"/>
        <v>We</v>
      </c>
      <c r="G5" s="24" t="str">
        <f t="shared" si="0"/>
        <v>Th</v>
      </c>
      <c r="H5" s="24" t="str">
        <f t="shared" si="0"/>
        <v>Fr</v>
      </c>
      <c r="I5" s="24" t="str">
        <f t="shared" si="0"/>
        <v>Sa</v>
      </c>
      <c r="J5" s="24" t="str">
        <f t="shared" si="0"/>
        <v>Su</v>
      </c>
      <c r="K5" s="24" t="str">
        <f t="shared" si="0"/>
        <v/>
      </c>
      <c r="L5" s="24" t="str">
        <f t="shared" si="0"/>
        <v/>
      </c>
      <c r="M5" s="24" t="str">
        <f t="shared" si="0"/>
        <v/>
      </c>
      <c r="N5" s="24" t="str">
        <f t="shared" si="0"/>
        <v/>
      </c>
      <c r="O5" s="24" t="str">
        <f t="shared" si="0"/>
        <v/>
      </c>
      <c r="P5" s="24" t="str">
        <f t="shared" si="0"/>
        <v/>
      </c>
      <c r="Q5" s="24" t="str">
        <f t="shared" si="0"/>
        <v/>
      </c>
      <c r="R5" s="24" t="str">
        <f t="shared" si="0"/>
        <v/>
      </c>
      <c r="S5" s="24" t="str">
        <f t="shared" si="0"/>
        <v/>
      </c>
      <c r="T5" s="24" t="str">
        <f t="shared" si="0"/>
        <v/>
      </c>
      <c r="U5" s="24" t="str">
        <f t="shared" si="0"/>
        <v/>
      </c>
      <c r="V5" s="24" t="str">
        <f t="shared" si="0"/>
        <v/>
      </c>
      <c r="W5" s="24" t="str">
        <f t="shared" si="0"/>
        <v/>
      </c>
      <c r="X5" s="24" t="str">
        <f t="shared" si="0"/>
        <v/>
      </c>
      <c r="Y5" s="24" t="str">
        <f t="shared" si="0"/>
        <v/>
      </c>
      <c r="Z5" s="24" t="str">
        <f t="shared" si="0"/>
        <v/>
      </c>
      <c r="AA5" s="24" t="str">
        <f t="shared" si="0"/>
        <v/>
      </c>
      <c r="AB5" s="24" t="str">
        <f t="shared" si="0"/>
        <v/>
      </c>
      <c r="AC5" s="24" t="str">
        <f t="shared" si="0"/>
        <v/>
      </c>
      <c r="AD5" s="24" t="str">
        <f t="shared" si="0"/>
        <v/>
      </c>
      <c r="AE5" s="24" t="str">
        <f t="shared" si="0"/>
        <v/>
      </c>
      <c r="AF5" s="24" t="str">
        <f t="shared" si="0"/>
        <v/>
      </c>
      <c r="AG5" s="24" t="str">
        <f t="shared" si="0"/>
        <v/>
      </c>
      <c r="AH5" s="24" t="str">
        <f t="shared" si="0"/>
        <v/>
      </c>
      <c r="AI5" s="38"/>
      <c r="AJ5" s="38"/>
      <c r="AK5" s="38"/>
      <c r="AL5" s="38"/>
      <c r="AM5" s="38"/>
    </row>
    <row r="6" spans="1:39" x14ac:dyDescent="0.3">
      <c r="A6" s="25" t="str">
        <f>IF(Workers!A4="","",Workers!A4&amp;"")</f>
        <v>W01</v>
      </c>
      <c r="B6" s="25" t="str">
        <f>IF($A6="","",Workers!B4&amp;"")</f>
        <v>Ramesh Kumar</v>
      </c>
      <c r="C6" s="26" t="str">
        <f>IF($A6="","",Workers!C4&amp;"")</f>
        <v>Mason</v>
      </c>
      <c r="D6" s="27" t="s">
        <v>72</v>
      </c>
      <c r="E6" s="27" t="s">
        <v>72</v>
      </c>
      <c r="F6" s="27" t="s">
        <v>72</v>
      </c>
      <c r="G6" s="27" t="s">
        <v>72</v>
      </c>
      <c r="H6" s="27" t="s">
        <v>72</v>
      </c>
      <c r="I6" s="27" t="s">
        <v>72</v>
      </c>
      <c r="J6" s="27" t="s">
        <v>74</v>
      </c>
      <c r="K6" s="27"/>
      <c r="L6" s="27"/>
      <c r="M6" s="27"/>
      <c r="N6" s="27"/>
      <c r="O6" s="27"/>
      <c r="P6" s="27"/>
      <c r="Q6" s="27"/>
      <c r="R6" s="27"/>
      <c r="S6" s="27"/>
      <c r="T6" s="27"/>
      <c r="U6" s="27"/>
      <c r="V6" s="27"/>
      <c r="W6" s="27"/>
      <c r="X6" s="27"/>
      <c r="Y6" s="27"/>
      <c r="Z6" s="27"/>
      <c r="AA6" s="27"/>
      <c r="AB6" s="27"/>
      <c r="AC6" s="27"/>
      <c r="AD6" s="27"/>
      <c r="AE6" s="27"/>
      <c r="AF6" s="27"/>
      <c r="AG6" s="27"/>
      <c r="AH6" s="27"/>
      <c r="AI6" s="28">
        <f t="shared" ref="AI6:AI37" si="1">IF($A6="","",COUNTIF(D6:AH6,"P"))</f>
        <v>6</v>
      </c>
      <c r="AJ6" s="28">
        <f t="shared" ref="AJ6:AJ37" si="2">IF($A6="","",COUNTIF(D6:AH6,"H"))</f>
        <v>0</v>
      </c>
      <c r="AK6" s="28">
        <f t="shared" ref="AK6:AK37" si="3">IF($A6="","",COUNTIF(D6:AH6,"A"))</f>
        <v>1</v>
      </c>
      <c r="AL6" s="29">
        <f t="shared" ref="AL6:AL37" si="4">IF($A6="","",AI6+AJ6/2)</f>
        <v>6</v>
      </c>
      <c r="AM6" s="27">
        <v>6</v>
      </c>
    </row>
    <row r="7" spans="1:39" x14ac:dyDescent="0.3">
      <c r="A7" s="25" t="str">
        <f>IF(Workers!A5="","",Workers!A5&amp;"")</f>
        <v>W02</v>
      </c>
      <c r="B7" s="25" t="str">
        <f>IF($A7="","",Workers!B5&amp;"")</f>
        <v>Suresh Yadav</v>
      </c>
      <c r="C7" s="26" t="str">
        <f>IF($A7="","",Workers!C5&amp;"")</f>
        <v>Mason</v>
      </c>
      <c r="D7" s="27" t="s">
        <v>72</v>
      </c>
      <c r="E7" s="27" t="s">
        <v>72</v>
      </c>
      <c r="F7" s="27" t="s">
        <v>72</v>
      </c>
      <c r="G7" s="27" t="s">
        <v>72</v>
      </c>
      <c r="H7" s="27" t="s">
        <v>73</v>
      </c>
      <c r="I7" s="27" t="s">
        <v>72</v>
      </c>
      <c r="J7" s="27" t="s">
        <v>74</v>
      </c>
      <c r="K7" s="27"/>
      <c r="L7" s="27"/>
      <c r="M7" s="27"/>
      <c r="N7" s="27"/>
      <c r="O7" s="27"/>
      <c r="P7" s="27"/>
      <c r="Q7" s="27"/>
      <c r="R7" s="27"/>
      <c r="S7" s="27"/>
      <c r="T7" s="27"/>
      <c r="U7" s="27"/>
      <c r="V7" s="27"/>
      <c r="W7" s="27"/>
      <c r="X7" s="27"/>
      <c r="Y7" s="27"/>
      <c r="Z7" s="27"/>
      <c r="AA7" s="27"/>
      <c r="AB7" s="27"/>
      <c r="AC7" s="27"/>
      <c r="AD7" s="27"/>
      <c r="AE7" s="27"/>
      <c r="AF7" s="27"/>
      <c r="AG7" s="27"/>
      <c r="AH7" s="27"/>
      <c r="AI7" s="28">
        <f t="shared" si="1"/>
        <v>5</v>
      </c>
      <c r="AJ7" s="28">
        <f t="shared" si="2"/>
        <v>1</v>
      </c>
      <c r="AK7" s="28">
        <f t="shared" si="3"/>
        <v>1</v>
      </c>
      <c r="AL7" s="29">
        <f t="shared" si="4"/>
        <v>5.5</v>
      </c>
      <c r="AM7" s="27">
        <v>4</v>
      </c>
    </row>
    <row r="8" spans="1:39" x14ac:dyDescent="0.3">
      <c r="A8" s="25" t="str">
        <f>IF(Workers!A6="","",Workers!A6&amp;"")</f>
        <v>W03</v>
      </c>
      <c r="B8" s="25" t="str">
        <f>IF($A8="","",Workers!B6&amp;"")</f>
        <v>Bhola Ram</v>
      </c>
      <c r="C8" s="26" t="str">
        <f>IF($A8="","",Workers!C6&amp;"")</f>
        <v>Helper / beldar</v>
      </c>
      <c r="D8" s="27" t="s">
        <v>72</v>
      </c>
      <c r="E8" s="27" t="s">
        <v>72</v>
      </c>
      <c r="F8" s="27" t="s">
        <v>74</v>
      </c>
      <c r="G8" s="27" t="s">
        <v>72</v>
      </c>
      <c r="H8" s="27" t="s">
        <v>72</v>
      </c>
      <c r="I8" s="27" t="s">
        <v>72</v>
      </c>
      <c r="J8" s="27" t="s">
        <v>74</v>
      </c>
      <c r="K8" s="27"/>
      <c r="L8" s="27"/>
      <c r="M8" s="27"/>
      <c r="N8" s="27"/>
      <c r="O8" s="27"/>
      <c r="P8" s="27"/>
      <c r="Q8" s="27"/>
      <c r="R8" s="27"/>
      <c r="S8" s="27"/>
      <c r="T8" s="27"/>
      <c r="U8" s="27"/>
      <c r="V8" s="27"/>
      <c r="W8" s="27"/>
      <c r="X8" s="27"/>
      <c r="Y8" s="27"/>
      <c r="Z8" s="27"/>
      <c r="AA8" s="27"/>
      <c r="AB8" s="27"/>
      <c r="AC8" s="27"/>
      <c r="AD8" s="27"/>
      <c r="AE8" s="27"/>
      <c r="AF8" s="27"/>
      <c r="AG8" s="27"/>
      <c r="AH8" s="27"/>
      <c r="AI8" s="28">
        <f t="shared" si="1"/>
        <v>5</v>
      </c>
      <c r="AJ8" s="28">
        <f t="shared" si="2"/>
        <v>0</v>
      </c>
      <c r="AK8" s="28">
        <f t="shared" si="3"/>
        <v>2</v>
      </c>
      <c r="AL8" s="29">
        <f t="shared" si="4"/>
        <v>5</v>
      </c>
      <c r="AM8" s="27"/>
    </row>
    <row r="9" spans="1:39" x14ac:dyDescent="0.3">
      <c r="A9" s="25" t="str">
        <f>IF(Workers!A7="","",Workers!A7&amp;"")</f>
        <v>W04</v>
      </c>
      <c r="B9" s="25" t="str">
        <f>IF($A9="","",Workers!B7&amp;"")</f>
        <v>Sunita Devi</v>
      </c>
      <c r="C9" s="26" t="str">
        <f>IF($A9="","",Workers!C7&amp;"")</f>
        <v>Helper / beldar</v>
      </c>
      <c r="D9" s="27" t="s">
        <v>72</v>
      </c>
      <c r="E9" s="27" t="s">
        <v>72</v>
      </c>
      <c r="F9" s="27" t="s">
        <v>72</v>
      </c>
      <c r="G9" s="27" t="s">
        <v>72</v>
      </c>
      <c r="H9" s="27" t="s">
        <v>72</v>
      </c>
      <c r="I9" s="27" t="s">
        <v>72</v>
      </c>
      <c r="J9" s="27" t="s">
        <v>74</v>
      </c>
      <c r="K9" s="27"/>
      <c r="L9" s="27"/>
      <c r="M9" s="27"/>
      <c r="N9" s="27"/>
      <c r="O9" s="27"/>
      <c r="P9" s="27"/>
      <c r="Q9" s="27"/>
      <c r="R9" s="27"/>
      <c r="S9" s="27"/>
      <c r="T9" s="27"/>
      <c r="U9" s="27"/>
      <c r="V9" s="27"/>
      <c r="W9" s="27"/>
      <c r="X9" s="27"/>
      <c r="Y9" s="27"/>
      <c r="Z9" s="27"/>
      <c r="AA9" s="27"/>
      <c r="AB9" s="27"/>
      <c r="AC9" s="27"/>
      <c r="AD9" s="27"/>
      <c r="AE9" s="27"/>
      <c r="AF9" s="27"/>
      <c r="AG9" s="27"/>
      <c r="AH9" s="27"/>
      <c r="AI9" s="28">
        <f t="shared" si="1"/>
        <v>6</v>
      </c>
      <c r="AJ9" s="28">
        <f t="shared" si="2"/>
        <v>0</v>
      </c>
      <c r="AK9" s="28">
        <f t="shared" si="3"/>
        <v>1</v>
      </c>
      <c r="AL9" s="29">
        <f t="shared" si="4"/>
        <v>6</v>
      </c>
      <c r="AM9" s="27"/>
    </row>
    <row r="10" spans="1:39" x14ac:dyDescent="0.3">
      <c r="A10" s="25" t="str">
        <f>IF(Workers!A8="","",Workers!A8&amp;"")</f>
        <v>W05</v>
      </c>
      <c r="B10" s="25" t="str">
        <f>IF($A10="","",Workers!B8&amp;"")</f>
        <v>Manoj Paswan</v>
      </c>
      <c r="C10" s="26" t="str">
        <f>IF($A10="","",Workers!C8&amp;"")</f>
        <v>Helper / beldar</v>
      </c>
      <c r="D10" s="27" t="s">
        <v>72</v>
      </c>
      <c r="E10" s="27" t="s">
        <v>73</v>
      </c>
      <c r="F10" s="27" t="s">
        <v>72</v>
      </c>
      <c r="G10" s="27" t="s">
        <v>72</v>
      </c>
      <c r="H10" s="27" t="s">
        <v>72</v>
      </c>
      <c r="I10" s="27" t="s">
        <v>74</v>
      </c>
      <c r="J10" s="27" t="s">
        <v>74</v>
      </c>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8">
        <f t="shared" si="1"/>
        <v>4</v>
      </c>
      <c r="AJ10" s="28">
        <f t="shared" si="2"/>
        <v>1</v>
      </c>
      <c r="AK10" s="28">
        <f t="shared" si="3"/>
        <v>2</v>
      </c>
      <c r="AL10" s="29">
        <f t="shared" si="4"/>
        <v>4.5</v>
      </c>
      <c r="AM10" s="27">
        <v>2</v>
      </c>
    </row>
    <row r="11" spans="1:39" x14ac:dyDescent="0.3">
      <c r="A11" s="25" t="str">
        <f>IF(Workers!A9="","",Workers!A9&amp;"")</f>
        <v>W06</v>
      </c>
      <c r="B11" s="25" t="str">
        <f>IF($A11="","",Workers!B9&amp;"")</f>
        <v>Gurmeet Singh</v>
      </c>
      <c r="C11" s="26" t="str">
        <f>IF($A11="","",Workers!C9&amp;"")</f>
        <v>Carpenter</v>
      </c>
      <c r="D11" s="27" t="s">
        <v>72</v>
      </c>
      <c r="E11" s="27" t="s">
        <v>72</v>
      </c>
      <c r="F11" s="27" t="s">
        <v>72</v>
      </c>
      <c r="G11" s="27" t="s">
        <v>72</v>
      </c>
      <c r="H11" s="27" t="s">
        <v>72</v>
      </c>
      <c r="I11" s="27" t="s">
        <v>72</v>
      </c>
      <c r="J11" s="27" t="s">
        <v>74</v>
      </c>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8">
        <f t="shared" si="1"/>
        <v>6</v>
      </c>
      <c r="AJ11" s="28">
        <f t="shared" si="2"/>
        <v>0</v>
      </c>
      <c r="AK11" s="28">
        <f t="shared" si="3"/>
        <v>1</v>
      </c>
      <c r="AL11" s="29">
        <f t="shared" si="4"/>
        <v>6</v>
      </c>
      <c r="AM11" s="27">
        <v>8</v>
      </c>
    </row>
    <row r="12" spans="1:39" x14ac:dyDescent="0.3">
      <c r="A12" s="25" t="str">
        <f>IF(Workers!A10="","",Workers!A10&amp;"")</f>
        <v>W07</v>
      </c>
      <c r="B12" s="25" t="str">
        <f>IF($A12="","",Workers!B10&amp;"")</f>
        <v>Akhtar Ali</v>
      </c>
      <c r="C12" s="26" t="str">
        <f>IF($A12="","",Workers!C10&amp;"")</f>
        <v>Bar bender</v>
      </c>
      <c r="D12" s="27" t="s">
        <v>72</v>
      </c>
      <c r="E12" s="27" t="s">
        <v>72</v>
      </c>
      <c r="F12" s="27" t="s">
        <v>72</v>
      </c>
      <c r="G12" s="27" t="s">
        <v>72</v>
      </c>
      <c r="H12" s="27" t="s">
        <v>72</v>
      </c>
      <c r="I12" s="27" t="s">
        <v>72</v>
      </c>
      <c r="J12" s="27" t="s">
        <v>72</v>
      </c>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8">
        <f t="shared" si="1"/>
        <v>7</v>
      </c>
      <c r="AJ12" s="28">
        <f t="shared" si="2"/>
        <v>0</v>
      </c>
      <c r="AK12" s="28">
        <f t="shared" si="3"/>
        <v>0</v>
      </c>
      <c r="AL12" s="29">
        <f t="shared" si="4"/>
        <v>7</v>
      </c>
      <c r="AM12" s="27">
        <v>10</v>
      </c>
    </row>
    <row r="13" spans="1:39" x14ac:dyDescent="0.3">
      <c r="A13" s="25" t="str">
        <f>IF(Workers!A11="","",Workers!A11&amp;"")</f>
        <v>W08</v>
      </c>
      <c r="B13" s="25" t="str">
        <f>IF($A13="","",Workers!B11&amp;"")</f>
        <v>Dinesh Sahni</v>
      </c>
      <c r="C13" s="26" t="str">
        <f>IF($A13="","",Workers!C11&amp;"")</f>
        <v>Electrician</v>
      </c>
      <c r="D13" s="27" t="s">
        <v>74</v>
      </c>
      <c r="E13" s="27" t="s">
        <v>72</v>
      </c>
      <c r="F13" s="27" t="s">
        <v>72</v>
      </c>
      <c r="G13" s="27" t="s">
        <v>72</v>
      </c>
      <c r="H13" s="27" t="s">
        <v>72</v>
      </c>
      <c r="I13" s="27" t="s">
        <v>72</v>
      </c>
      <c r="J13" s="27" t="s">
        <v>74</v>
      </c>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8">
        <f t="shared" si="1"/>
        <v>5</v>
      </c>
      <c r="AJ13" s="28">
        <f t="shared" si="2"/>
        <v>0</v>
      </c>
      <c r="AK13" s="28">
        <f t="shared" si="3"/>
        <v>2</v>
      </c>
      <c r="AL13" s="29">
        <f t="shared" si="4"/>
        <v>5</v>
      </c>
      <c r="AM13" s="27">
        <v>3</v>
      </c>
    </row>
    <row r="14" spans="1:39" x14ac:dyDescent="0.3">
      <c r="A14" s="25" t="str">
        <f>IF(Workers!A12="","",Workers!A12&amp;"")</f>
        <v/>
      </c>
      <c r="B14" s="25" t="str">
        <f>IF($A14="","",Workers!B12&amp;"")</f>
        <v/>
      </c>
      <c r="C14" s="26" t="str">
        <f>IF($A14="","",Workers!C12&amp;"")</f>
        <v/>
      </c>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8" t="str">
        <f t="shared" si="1"/>
        <v/>
      </c>
      <c r="AJ14" s="28" t="str">
        <f t="shared" si="2"/>
        <v/>
      </c>
      <c r="AK14" s="28" t="str">
        <f t="shared" si="3"/>
        <v/>
      </c>
      <c r="AL14" s="29" t="str">
        <f t="shared" si="4"/>
        <v/>
      </c>
      <c r="AM14" s="27"/>
    </row>
    <row r="15" spans="1:39" x14ac:dyDescent="0.3">
      <c r="A15" s="25" t="str">
        <f>IF(Workers!A13="","",Workers!A13&amp;"")</f>
        <v/>
      </c>
      <c r="B15" s="25" t="str">
        <f>IF($A15="","",Workers!B13&amp;"")</f>
        <v/>
      </c>
      <c r="C15" s="26" t="str">
        <f>IF($A15="","",Workers!C13&amp;"")</f>
        <v/>
      </c>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8" t="str">
        <f t="shared" si="1"/>
        <v/>
      </c>
      <c r="AJ15" s="28" t="str">
        <f t="shared" si="2"/>
        <v/>
      </c>
      <c r="AK15" s="28" t="str">
        <f t="shared" si="3"/>
        <v/>
      </c>
      <c r="AL15" s="29" t="str">
        <f t="shared" si="4"/>
        <v/>
      </c>
      <c r="AM15" s="27"/>
    </row>
    <row r="16" spans="1:39" x14ac:dyDescent="0.3">
      <c r="A16" s="25" t="str">
        <f>IF(Workers!A14="","",Workers!A14&amp;"")</f>
        <v/>
      </c>
      <c r="B16" s="25" t="str">
        <f>IF($A16="","",Workers!B14&amp;"")</f>
        <v/>
      </c>
      <c r="C16" s="26" t="str">
        <f>IF($A16="","",Workers!C14&amp;"")</f>
        <v/>
      </c>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8" t="str">
        <f t="shared" si="1"/>
        <v/>
      </c>
      <c r="AJ16" s="28" t="str">
        <f t="shared" si="2"/>
        <v/>
      </c>
      <c r="AK16" s="28" t="str">
        <f t="shared" si="3"/>
        <v/>
      </c>
      <c r="AL16" s="29" t="str">
        <f t="shared" si="4"/>
        <v/>
      </c>
      <c r="AM16" s="27"/>
    </row>
    <row r="17" spans="1:39" x14ac:dyDescent="0.3">
      <c r="A17" s="25" t="str">
        <f>IF(Workers!A15="","",Workers!A15&amp;"")</f>
        <v/>
      </c>
      <c r="B17" s="25" t="str">
        <f>IF($A17="","",Workers!B15&amp;"")</f>
        <v/>
      </c>
      <c r="C17" s="26" t="str">
        <f>IF($A17="","",Workers!C15&amp;"")</f>
        <v/>
      </c>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8" t="str">
        <f t="shared" si="1"/>
        <v/>
      </c>
      <c r="AJ17" s="28" t="str">
        <f t="shared" si="2"/>
        <v/>
      </c>
      <c r="AK17" s="28" t="str">
        <f t="shared" si="3"/>
        <v/>
      </c>
      <c r="AL17" s="29" t="str">
        <f t="shared" si="4"/>
        <v/>
      </c>
      <c r="AM17" s="27"/>
    </row>
    <row r="18" spans="1:39" x14ac:dyDescent="0.3">
      <c r="A18" s="25" t="str">
        <f>IF(Workers!A16="","",Workers!A16&amp;"")</f>
        <v/>
      </c>
      <c r="B18" s="25" t="str">
        <f>IF($A18="","",Workers!B16&amp;"")</f>
        <v/>
      </c>
      <c r="C18" s="26" t="str">
        <f>IF($A18="","",Workers!C16&amp;"")</f>
        <v/>
      </c>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8" t="str">
        <f t="shared" si="1"/>
        <v/>
      </c>
      <c r="AJ18" s="28" t="str">
        <f t="shared" si="2"/>
        <v/>
      </c>
      <c r="AK18" s="28" t="str">
        <f t="shared" si="3"/>
        <v/>
      </c>
      <c r="AL18" s="29" t="str">
        <f t="shared" si="4"/>
        <v/>
      </c>
      <c r="AM18" s="27"/>
    </row>
    <row r="19" spans="1:39" x14ac:dyDescent="0.3">
      <c r="A19" s="25" t="str">
        <f>IF(Workers!A17="","",Workers!A17&amp;"")</f>
        <v/>
      </c>
      <c r="B19" s="25" t="str">
        <f>IF($A19="","",Workers!B17&amp;"")</f>
        <v/>
      </c>
      <c r="C19" s="26" t="str">
        <f>IF($A19="","",Workers!C17&amp;"")</f>
        <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8" t="str">
        <f t="shared" si="1"/>
        <v/>
      </c>
      <c r="AJ19" s="28" t="str">
        <f t="shared" si="2"/>
        <v/>
      </c>
      <c r="AK19" s="28" t="str">
        <f t="shared" si="3"/>
        <v/>
      </c>
      <c r="AL19" s="29" t="str">
        <f t="shared" si="4"/>
        <v/>
      </c>
      <c r="AM19" s="27"/>
    </row>
    <row r="20" spans="1:39" x14ac:dyDescent="0.3">
      <c r="A20" s="25" t="str">
        <f>IF(Workers!A18="","",Workers!A18&amp;"")</f>
        <v/>
      </c>
      <c r="B20" s="25" t="str">
        <f>IF($A20="","",Workers!B18&amp;"")</f>
        <v/>
      </c>
      <c r="C20" s="26" t="str">
        <f>IF($A20="","",Workers!C18&amp;"")</f>
        <v/>
      </c>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8" t="str">
        <f t="shared" si="1"/>
        <v/>
      </c>
      <c r="AJ20" s="28" t="str">
        <f t="shared" si="2"/>
        <v/>
      </c>
      <c r="AK20" s="28" t="str">
        <f t="shared" si="3"/>
        <v/>
      </c>
      <c r="AL20" s="29" t="str">
        <f t="shared" si="4"/>
        <v/>
      </c>
      <c r="AM20" s="27"/>
    </row>
    <row r="21" spans="1:39" x14ac:dyDescent="0.3">
      <c r="A21" s="25" t="str">
        <f>IF(Workers!A19="","",Workers!A19&amp;"")</f>
        <v/>
      </c>
      <c r="B21" s="25" t="str">
        <f>IF($A21="","",Workers!B19&amp;"")</f>
        <v/>
      </c>
      <c r="C21" s="26" t="str">
        <f>IF($A21="","",Workers!C19&amp;"")</f>
        <v/>
      </c>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8" t="str">
        <f t="shared" si="1"/>
        <v/>
      </c>
      <c r="AJ21" s="28" t="str">
        <f t="shared" si="2"/>
        <v/>
      </c>
      <c r="AK21" s="28" t="str">
        <f t="shared" si="3"/>
        <v/>
      </c>
      <c r="AL21" s="29" t="str">
        <f t="shared" si="4"/>
        <v/>
      </c>
      <c r="AM21" s="27"/>
    </row>
    <row r="22" spans="1:39" x14ac:dyDescent="0.3">
      <c r="A22" s="25" t="str">
        <f>IF(Workers!A20="","",Workers!A20&amp;"")</f>
        <v/>
      </c>
      <c r="B22" s="25" t="str">
        <f>IF($A22="","",Workers!B20&amp;"")</f>
        <v/>
      </c>
      <c r="C22" s="26" t="str">
        <f>IF($A22="","",Workers!C20&amp;"")</f>
        <v/>
      </c>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8" t="str">
        <f t="shared" si="1"/>
        <v/>
      </c>
      <c r="AJ22" s="28" t="str">
        <f t="shared" si="2"/>
        <v/>
      </c>
      <c r="AK22" s="28" t="str">
        <f t="shared" si="3"/>
        <v/>
      </c>
      <c r="AL22" s="29" t="str">
        <f t="shared" si="4"/>
        <v/>
      </c>
      <c r="AM22" s="27"/>
    </row>
    <row r="23" spans="1:39" x14ac:dyDescent="0.3">
      <c r="A23" s="25" t="str">
        <f>IF(Workers!A21="","",Workers!A21&amp;"")</f>
        <v/>
      </c>
      <c r="B23" s="25" t="str">
        <f>IF($A23="","",Workers!B21&amp;"")</f>
        <v/>
      </c>
      <c r="C23" s="26" t="str">
        <f>IF($A23="","",Workers!C21&amp;"")</f>
        <v/>
      </c>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8" t="str">
        <f t="shared" si="1"/>
        <v/>
      </c>
      <c r="AJ23" s="28" t="str">
        <f t="shared" si="2"/>
        <v/>
      </c>
      <c r="AK23" s="28" t="str">
        <f t="shared" si="3"/>
        <v/>
      </c>
      <c r="AL23" s="29" t="str">
        <f t="shared" si="4"/>
        <v/>
      </c>
      <c r="AM23" s="27"/>
    </row>
    <row r="24" spans="1:39" x14ac:dyDescent="0.3">
      <c r="A24" s="25" t="str">
        <f>IF(Workers!A22="","",Workers!A22&amp;"")</f>
        <v/>
      </c>
      <c r="B24" s="25" t="str">
        <f>IF($A24="","",Workers!B22&amp;"")</f>
        <v/>
      </c>
      <c r="C24" s="26" t="str">
        <f>IF($A24="","",Workers!C22&amp;"")</f>
        <v/>
      </c>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8" t="str">
        <f t="shared" si="1"/>
        <v/>
      </c>
      <c r="AJ24" s="28" t="str">
        <f t="shared" si="2"/>
        <v/>
      </c>
      <c r="AK24" s="28" t="str">
        <f t="shared" si="3"/>
        <v/>
      </c>
      <c r="AL24" s="29" t="str">
        <f t="shared" si="4"/>
        <v/>
      </c>
      <c r="AM24" s="27"/>
    </row>
    <row r="25" spans="1:39" x14ac:dyDescent="0.3">
      <c r="A25" s="25" t="str">
        <f>IF(Workers!A23="","",Workers!A23&amp;"")</f>
        <v/>
      </c>
      <c r="B25" s="25" t="str">
        <f>IF($A25="","",Workers!B23&amp;"")</f>
        <v/>
      </c>
      <c r="C25" s="26" t="str">
        <f>IF($A25="","",Workers!C23&amp;"")</f>
        <v/>
      </c>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8" t="str">
        <f t="shared" si="1"/>
        <v/>
      </c>
      <c r="AJ25" s="28" t="str">
        <f t="shared" si="2"/>
        <v/>
      </c>
      <c r="AK25" s="28" t="str">
        <f t="shared" si="3"/>
        <v/>
      </c>
      <c r="AL25" s="29" t="str">
        <f t="shared" si="4"/>
        <v/>
      </c>
      <c r="AM25" s="27"/>
    </row>
    <row r="26" spans="1:39" x14ac:dyDescent="0.3">
      <c r="A26" s="25" t="str">
        <f>IF(Workers!A24="","",Workers!A24&amp;"")</f>
        <v/>
      </c>
      <c r="B26" s="25" t="str">
        <f>IF($A26="","",Workers!B24&amp;"")</f>
        <v/>
      </c>
      <c r="C26" s="26" t="str">
        <f>IF($A26="","",Workers!C24&amp;"")</f>
        <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8" t="str">
        <f t="shared" si="1"/>
        <v/>
      </c>
      <c r="AJ26" s="28" t="str">
        <f t="shared" si="2"/>
        <v/>
      </c>
      <c r="AK26" s="28" t="str">
        <f t="shared" si="3"/>
        <v/>
      </c>
      <c r="AL26" s="29" t="str">
        <f t="shared" si="4"/>
        <v/>
      </c>
      <c r="AM26" s="27"/>
    </row>
    <row r="27" spans="1:39" x14ac:dyDescent="0.3">
      <c r="A27" s="25" t="str">
        <f>IF(Workers!A25="","",Workers!A25&amp;"")</f>
        <v/>
      </c>
      <c r="B27" s="25" t="str">
        <f>IF($A27="","",Workers!B25&amp;"")</f>
        <v/>
      </c>
      <c r="C27" s="26" t="str">
        <f>IF($A27="","",Workers!C25&amp;"")</f>
        <v/>
      </c>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8" t="str">
        <f t="shared" si="1"/>
        <v/>
      </c>
      <c r="AJ27" s="28" t="str">
        <f t="shared" si="2"/>
        <v/>
      </c>
      <c r="AK27" s="28" t="str">
        <f t="shared" si="3"/>
        <v/>
      </c>
      <c r="AL27" s="29" t="str">
        <f t="shared" si="4"/>
        <v/>
      </c>
      <c r="AM27" s="27"/>
    </row>
    <row r="28" spans="1:39" x14ac:dyDescent="0.3">
      <c r="A28" s="25" t="str">
        <f>IF(Workers!A26="","",Workers!A26&amp;"")</f>
        <v/>
      </c>
      <c r="B28" s="25" t="str">
        <f>IF($A28="","",Workers!B26&amp;"")</f>
        <v/>
      </c>
      <c r="C28" s="26" t="str">
        <f>IF($A28="","",Workers!C26&amp;"")</f>
        <v/>
      </c>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8" t="str">
        <f t="shared" si="1"/>
        <v/>
      </c>
      <c r="AJ28" s="28" t="str">
        <f t="shared" si="2"/>
        <v/>
      </c>
      <c r="AK28" s="28" t="str">
        <f t="shared" si="3"/>
        <v/>
      </c>
      <c r="AL28" s="29" t="str">
        <f t="shared" si="4"/>
        <v/>
      </c>
      <c r="AM28" s="27"/>
    </row>
    <row r="29" spans="1:39" x14ac:dyDescent="0.3">
      <c r="A29" s="25" t="str">
        <f>IF(Workers!A27="","",Workers!A27&amp;"")</f>
        <v/>
      </c>
      <c r="B29" s="25" t="str">
        <f>IF($A29="","",Workers!B27&amp;"")</f>
        <v/>
      </c>
      <c r="C29" s="26" t="str">
        <f>IF($A29="","",Workers!C27&amp;"")</f>
        <v/>
      </c>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8" t="str">
        <f t="shared" si="1"/>
        <v/>
      </c>
      <c r="AJ29" s="28" t="str">
        <f t="shared" si="2"/>
        <v/>
      </c>
      <c r="AK29" s="28" t="str">
        <f t="shared" si="3"/>
        <v/>
      </c>
      <c r="AL29" s="29" t="str">
        <f t="shared" si="4"/>
        <v/>
      </c>
      <c r="AM29" s="27"/>
    </row>
    <row r="30" spans="1:39" x14ac:dyDescent="0.3">
      <c r="A30" s="25" t="str">
        <f>IF(Workers!A28="","",Workers!A28&amp;"")</f>
        <v/>
      </c>
      <c r="B30" s="25" t="str">
        <f>IF($A30="","",Workers!B28&amp;"")</f>
        <v/>
      </c>
      <c r="C30" s="26" t="str">
        <f>IF($A30="","",Workers!C28&amp;"")</f>
        <v/>
      </c>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8" t="str">
        <f t="shared" si="1"/>
        <v/>
      </c>
      <c r="AJ30" s="28" t="str">
        <f t="shared" si="2"/>
        <v/>
      </c>
      <c r="AK30" s="28" t="str">
        <f t="shared" si="3"/>
        <v/>
      </c>
      <c r="AL30" s="29" t="str">
        <f t="shared" si="4"/>
        <v/>
      </c>
      <c r="AM30" s="27"/>
    </row>
    <row r="31" spans="1:39" x14ac:dyDescent="0.3">
      <c r="A31" s="25" t="str">
        <f>IF(Workers!A29="","",Workers!A29&amp;"")</f>
        <v/>
      </c>
      <c r="B31" s="25" t="str">
        <f>IF($A31="","",Workers!B29&amp;"")</f>
        <v/>
      </c>
      <c r="C31" s="26" t="str">
        <f>IF($A31="","",Workers!C29&amp;"")</f>
        <v/>
      </c>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8" t="str">
        <f t="shared" si="1"/>
        <v/>
      </c>
      <c r="AJ31" s="28" t="str">
        <f t="shared" si="2"/>
        <v/>
      </c>
      <c r="AK31" s="28" t="str">
        <f t="shared" si="3"/>
        <v/>
      </c>
      <c r="AL31" s="29" t="str">
        <f t="shared" si="4"/>
        <v/>
      </c>
      <c r="AM31" s="27"/>
    </row>
    <row r="32" spans="1:39" x14ac:dyDescent="0.3">
      <c r="A32" s="25" t="str">
        <f>IF(Workers!A30="","",Workers!A30&amp;"")</f>
        <v/>
      </c>
      <c r="B32" s="25" t="str">
        <f>IF($A32="","",Workers!B30&amp;"")</f>
        <v/>
      </c>
      <c r="C32" s="26" t="str">
        <f>IF($A32="","",Workers!C30&amp;"")</f>
        <v/>
      </c>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8" t="str">
        <f t="shared" si="1"/>
        <v/>
      </c>
      <c r="AJ32" s="28" t="str">
        <f t="shared" si="2"/>
        <v/>
      </c>
      <c r="AK32" s="28" t="str">
        <f t="shared" si="3"/>
        <v/>
      </c>
      <c r="AL32" s="29" t="str">
        <f t="shared" si="4"/>
        <v/>
      </c>
      <c r="AM32" s="27"/>
    </row>
    <row r="33" spans="1:39" x14ac:dyDescent="0.3">
      <c r="A33" s="25" t="str">
        <f>IF(Workers!A31="","",Workers!A31&amp;"")</f>
        <v/>
      </c>
      <c r="B33" s="25" t="str">
        <f>IF($A33="","",Workers!B31&amp;"")</f>
        <v/>
      </c>
      <c r="C33" s="26" t="str">
        <f>IF($A33="","",Workers!C31&amp;"")</f>
        <v/>
      </c>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8" t="str">
        <f t="shared" si="1"/>
        <v/>
      </c>
      <c r="AJ33" s="28" t="str">
        <f t="shared" si="2"/>
        <v/>
      </c>
      <c r="AK33" s="28" t="str">
        <f t="shared" si="3"/>
        <v/>
      </c>
      <c r="AL33" s="29" t="str">
        <f t="shared" si="4"/>
        <v/>
      </c>
      <c r="AM33" s="27"/>
    </row>
    <row r="34" spans="1:39" x14ac:dyDescent="0.3">
      <c r="A34" s="25" t="str">
        <f>IF(Workers!A32="","",Workers!A32&amp;"")</f>
        <v/>
      </c>
      <c r="B34" s="25" t="str">
        <f>IF($A34="","",Workers!B32&amp;"")</f>
        <v/>
      </c>
      <c r="C34" s="26" t="str">
        <f>IF($A34="","",Workers!C32&amp;"")</f>
        <v/>
      </c>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8" t="str">
        <f t="shared" si="1"/>
        <v/>
      </c>
      <c r="AJ34" s="28" t="str">
        <f t="shared" si="2"/>
        <v/>
      </c>
      <c r="AK34" s="28" t="str">
        <f t="shared" si="3"/>
        <v/>
      </c>
      <c r="AL34" s="29" t="str">
        <f t="shared" si="4"/>
        <v/>
      </c>
      <c r="AM34" s="27"/>
    </row>
    <row r="35" spans="1:39" x14ac:dyDescent="0.3">
      <c r="A35" s="25" t="str">
        <f>IF(Workers!A33="","",Workers!A33&amp;"")</f>
        <v/>
      </c>
      <c r="B35" s="25" t="str">
        <f>IF($A35="","",Workers!B33&amp;"")</f>
        <v/>
      </c>
      <c r="C35" s="26" t="str">
        <f>IF($A35="","",Workers!C33&amp;"")</f>
        <v/>
      </c>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8" t="str">
        <f t="shared" si="1"/>
        <v/>
      </c>
      <c r="AJ35" s="28" t="str">
        <f t="shared" si="2"/>
        <v/>
      </c>
      <c r="AK35" s="28" t="str">
        <f t="shared" si="3"/>
        <v/>
      </c>
      <c r="AL35" s="29" t="str">
        <f t="shared" si="4"/>
        <v/>
      </c>
      <c r="AM35" s="27"/>
    </row>
    <row r="36" spans="1:39" x14ac:dyDescent="0.3">
      <c r="A36" s="25" t="str">
        <f>IF(Workers!A34="","",Workers!A34&amp;"")</f>
        <v/>
      </c>
      <c r="B36" s="25" t="str">
        <f>IF($A36="","",Workers!B34&amp;"")</f>
        <v/>
      </c>
      <c r="C36" s="26" t="str">
        <f>IF($A36="","",Workers!C34&amp;"")</f>
        <v/>
      </c>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8" t="str">
        <f t="shared" si="1"/>
        <v/>
      </c>
      <c r="AJ36" s="28" t="str">
        <f t="shared" si="2"/>
        <v/>
      </c>
      <c r="AK36" s="28" t="str">
        <f t="shared" si="3"/>
        <v/>
      </c>
      <c r="AL36" s="29" t="str">
        <f t="shared" si="4"/>
        <v/>
      </c>
      <c r="AM36" s="27"/>
    </row>
    <row r="37" spans="1:39" x14ac:dyDescent="0.3">
      <c r="A37" s="25" t="str">
        <f>IF(Workers!A35="","",Workers!A35&amp;"")</f>
        <v/>
      </c>
      <c r="B37" s="25" t="str">
        <f>IF($A37="","",Workers!B35&amp;"")</f>
        <v/>
      </c>
      <c r="C37" s="26" t="str">
        <f>IF($A37="","",Workers!C35&amp;"")</f>
        <v/>
      </c>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8" t="str">
        <f t="shared" si="1"/>
        <v/>
      </c>
      <c r="AJ37" s="28" t="str">
        <f t="shared" si="2"/>
        <v/>
      </c>
      <c r="AK37" s="28" t="str">
        <f t="shared" si="3"/>
        <v/>
      </c>
      <c r="AL37" s="29" t="str">
        <f t="shared" si="4"/>
        <v/>
      </c>
      <c r="AM37" s="27"/>
    </row>
    <row r="38" spans="1:39" x14ac:dyDescent="0.3">
      <c r="A38" s="25" t="str">
        <f>IF(Workers!A36="","",Workers!A36&amp;"")</f>
        <v/>
      </c>
      <c r="B38" s="25" t="str">
        <f>IF($A38="","",Workers!B36&amp;"")</f>
        <v/>
      </c>
      <c r="C38" s="26" t="str">
        <f>IF($A38="","",Workers!C36&amp;"")</f>
        <v/>
      </c>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8" t="str">
        <f t="shared" ref="AI38:AI69" si="5">IF($A38="","",COUNTIF(D38:AH38,"P"))</f>
        <v/>
      </c>
      <c r="AJ38" s="28" t="str">
        <f t="shared" ref="AJ38:AJ69" si="6">IF($A38="","",COUNTIF(D38:AH38,"H"))</f>
        <v/>
      </c>
      <c r="AK38" s="28" t="str">
        <f t="shared" ref="AK38:AK69" si="7">IF($A38="","",COUNTIF(D38:AH38,"A"))</f>
        <v/>
      </c>
      <c r="AL38" s="29" t="str">
        <f t="shared" ref="AL38:AL69" si="8">IF($A38="","",AI38+AJ38/2)</f>
        <v/>
      </c>
      <c r="AM38" s="27"/>
    </row>
    <row r="39" spans="1:39" x14ac:dyDescent="0.3">
      <c r="A39" s="25" t="str">
        <f>IF(Workers!A37="","",Workers!A37&amp;"")</f>
        <v/>
      </c>
      <c r="B39" s="25" t="str">
        <f>IF($A39="","",Workers!B37&amp;"")</f>
        <v/>
      </c>
      <c r="C39" s="26" t="str">
        <f>IF($A39="","",Workers!C37&amp;"")</f>
        <v/>
      </c>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8" t="str">
        <f t="shared" si="5"/>
        <v/>
      </c>
      <c r="AJ39" s="28" t="str">
        <f t="shared" si="6"/>
        <v/>
      </c>
      <c r="AK39" s="28" t="str">
        <f t="shared" si="7"/>
        <v/>
      </c>
      <c r="AL39" s="29" t="str">
        <f t="shared" si="8"/>
        <v/>
      </c>
      <c r="AM39" s="27"/>
    </row>
    <row r="40" spans="1:39" x14ac:dyDescent="0.3">
      <c r="A40" s="25" t="str">
        <f>IF(Workers!A38="","",Workers!A38&amp;"")</f>
        <v/>
      </c>
      <c r="B40" s="25" t="str">
        <f>IF($A40="","",Workers!B38&amp;"")</f>
        <v/>
      </c>
      <c r="C40" s="26" t="str">
        <f>IF($A40="","",Workers!C38&amp;"")</f>
        <v/>
      </c>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8" t="str">
        <f t="shared" si="5"/>
        <v/>
      </c>
      <c r="AJ40" s="28" t="str">
        <f t="shared" si="6"/>
        <v/>
      </c>
      <c r="AK40" s="28" t="str">
        <f t="shared" si="7"/>
        <v/>
      </c>
      <c r="AL40" s="29" t="str">
        <f t="shared" si="8"/>
        <v/>
      </c>
      <c r="AM40" s="27"/>
    </row>
    <row r="41" spans="1:39" x14ac:dyDescent="0.3">
      <c r="A41" s="25" t="str">
        <f>IF(Workers!A39="","",Workers!A39&amp;"")</f>
        <v/>
      </c>
      <c r="B41" s="25" t="str">
        <f>IF($A41="","",Workers!B39&amp;"")</f>
        <v/>
      </c>
      <c r="C41" s="26" t="str">
        <f>IF($A41="","",Workers!C39&amp;"")</f>
        <v/>
      </c>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8" t="str">
        <f t="shared" si="5"/>
        <v/>
      </c>
      <c r="AJ41" s="28" t="str">
        <f t="shared" si="6"/>
        <v/>
      </c>
      <c r="AK41" s="28" t="str">
        <f t="shared" si="7"/>
        <v/>
      </c>
      <c r="AL41" s="29" t="str">
        <f t="shared" si="8"/>
        <v/>
      </c>
      <c r="AM41" s="27"/>
    </row>
    <row r="42" spans="1:39" x14ac:dyDescent="0.3">
      <c r="A42" s="25" t="str">
        <f>IF(Workers!A40="","",Workers!A40&amp;"")</f>
        <v/>
      </c>
      <c r="B42" s="25" t="str">
        <f>IF($A42="","",Workers!B40&amp;"")</f>
        <v/>
      </c>
      <c r="C42" s="26" t="str">
        <f>IF($A42="","",Workers!C40&amp;"")</f>
        <v/>
      </c>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8" t="str">
        <f t="shared" si="5"/>
        <v/>
      </c>
      <c r="AJ42" s="28" t="str">
        <f t="shared" si="6"/>
        <v/>
      </c>
      <c r="AK42" s="28" t="str">
        <f t="shared" si="7"/>
        <v/>
      </c>
      <c r="AL42" s="29" t="str">
        <f t="shared" si="8"/>
        <v/>
      </c>
      <c r="AM42" s="27"/>
    </row>
    <row r="43" spans="1:39" x14ac:dyDescent="0.3">
      <c r="A43" s="25" t="str">
        <f>IF(Workers!A41="","",Workers!A41&amp;"")</f>
        <v/>
      </c>
      <c r="B43" s="25" t="str">
        <f>IF($A43="","",Workers!B41&amp;"")</f>
        <v/>
      </c>
      <c r="C43" s="26" t="str">
        <f>IF($A43="","",Workers!C41&amp;"")</f>
        <v/>
      </c>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8" t="str">
        <f t="shared" si="5"/>
        <v/>
      </c>
      <c r="AJ43" s="28" t="str">
        <f t="shared" si="6"/>
        <v/>
      </c>
      <c r="AK43" s="28" t="str">
        <f t="shared" si="7"/>
        <v/>
      </c>
      <c r="AL43" s="29" t="str">
        <f t="shared" si="8"/>
        <v/>
      </c>
      <c r="AM43" s="27"/>
    </row>
    <row r="44" spans="1:39" x14ac:dyDescent="0.3">
      <c r="A44" s="25" t="str">
        <f>IF(Workers!A42="","",Workers!A42&amp;"")</f>
        <v/>
      </c>
      <c r="B44" s="25" t="str">
        <f>IF($A44="","",Workers!B42&amp;"")</f>
        <v/>
      </c>
      <c r="C44" s="26" t="str">
        <f>IF($A44="","",Workers!C42&amp;"")</f>
        <v/>
      </c>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8" t="str">
        <f t="shared" si="5"/>
        <v/>
      </c>
      <c r="AJ44" s="28" t="str">
        <f t="shared" si="6"/>
        <v/>
      </c>
      <c r="AK44" s="28" t="str">
        <f t="shared" si="7"/>
        <v/>
      </c>
      <c r="AL44" s="29" t="str">
        <f t="shared" si="8"/>
        <v/>
      </c>
      <c r="AM44" s="27"/>
    </row>
    <row r="45" spans="1:39" x14ac:dyDescent="0.3">
      <c r="A45" s="25" t="str">
        <f>IF(Workers!A43="","",Workers!A43&amp;"")</f>
        <v/>
      </c>
      <c r="B45" s="25" t="str">
        <f>IF($A45="","",Workers!B43&amp;"")</f>
        <v/>
      </c>
      <c r="C45" s="26" t="str">
        <f>IF($A45="","",Workers!C43&amp;"")</f>
        <v/>
      </c>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8" t="str">
        <f t="shared" si="5"/>
        <v/>
      </c>
      <c r="AJ45" s="28" t="str">
        <f t="shared" si="6"/>
        <v/>
      </c>
      <c r="AK45" s="28" t="str">
        <f t="shared" si="7"/>
        <v/>
      </c>
      <c r="AL45" s="29" t="str">
        <f t="shared" si="8"/>
        <v/>
      </c>
      <c r="AM45" s="27"/>
    </row>
    <row r="46" spans="1:39" x14ac:dyDescent="0.3">
      <c r="A46" s="25" t="str">
        <f>IF(Workers!A44="","",Workers!A44&amp;"")</f>
        <v/>
      </c>
      <c r="B46" s="25" t="str">
        <f>IF($A46="","",Workers!B44&amp;"")</f>
        <v/>
      </c>
      <c r="C46" s="26" t="str">
        <f>IF($A46="","",Workers!C44&amp;"")</f>
        <v/>
      </c>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8" t="str">
        <f t="shared" si="5"/>
        <v/>
      </c>
      <c r="AJ46" s="28" t="str">
        <f t="shared" si="6"/>
        <v/>
      </c>
      <c r="AK46" s="28" t="str">
        <f t="shared" si="7"/>
        <v/>
      </c>
      <c r="AL46" s="29" t="str">
        <f t="shared" si="8"/>
        <v/>
      </c>
      <c r="AM46" s="27"/>
    </row>
    <row r="47" spans="1:39" x14ac:dyDescent="0.3">
      <c r="A47" s="25" t="str">
        <f>IF(Workers!A45="","",Workers!A45&amp;"")</f>
        <v/>
      </c>
      <c r="B47" s="25" t="str">
        <f>IF($A47="","",Workers!B45&amp;"")</f>
        <v/>
      </c>
      <c r="C47" s="26" t="str">
        <f>IF($A47="","",Workers!C45&amp;"")</f>
        <v/>
      </c>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8" t="str">
        <f t="shared" si="5"/>
        <v/>
      </c>
      <c r="AJ47" s="28" t="str">
        <f t="shared" si="6"/>
        <v/>
      </c>
      <c r="AK47" s="28" t="str">
        <f t="shared" si="7"/>
        <v/>
      </c>
      <c r="AL47" s="29" t="str">
        <f t="shared" si="8"/>
        <v/>
      </c>
      <c r="AM47" s="27"/>
    </row>
    <row r="48" spans="1:39" x14ac:dyDescent="0.3">
      <c r="A48" s="25" t="str">
        <f>IF(Workers!A46="","",Workers!A46&amp;"")</f>
        <v/>
      </c>
      <c r="B48" s="25" t="str">
        <f>IF($A48="","",Workers!B46&amp;"")</f>
        <v/>
      </c>
      <c r="C48" s="26" t="str">
        <f>IF($A48="","",Workers!C46&amp;"")</f>
        <v/>
      </c>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8" t="str">
        <f t="shared" si="5"/>
        <v/>
      </c>
      <c r="AJ48" s="28" t="str">
        <f t="shared" si="6"/>
        <v/>
      </c>
      <c r="AK48" s="28" t="str">
        <f t="shared" si="7"/>
        <v/>
      </c>
      <c r="AL48" s="29" t="str">
        <f t="shared" si="8"/>
        <v/>
      </c>
      <c r="AM48" s="27"/>
    </row>
    <row r="49" spans="1:39" x14ac:dyDescent="0.3">
      <c r="A49" s="25" t="str">
        <f>IF(Workers!A47="","",Workers!A47&amp;"")</f>
        <v/>
      </c>
      <c r="B49" s="25" t="str">
        <f>IF($A49="","",Workers!B47&amp;"")</f>
        <v/>
      </c>
      <c r="C49" s="26" t="str">
        <f>IF($A49="","",Workers!C47&amp;"")</f>
        <v/>
      </c>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8" t="str">
        <f t="shared" si="5"/>
        <v/>
      </c>
      <c r="AJ49" s="28" t="str">
        <f t="shared" si="6"/>
        <v/>
      </c>
      <c r="AK49" s="28" t="str">
        <f t="shared" si="7"/>
        <v/>
      </c>
      <c r="AL49" s="29" t="str">
        <f t="shared" si="8"/>
        <v/>
      </c>
      <c r="AM49" s="27"/>
    </row>
    <row r="50" spans="1:39" x14ac:dyDescent="0.3">
      <c r="A50" s="25" t="str">
        <f>IF(Workers!A48="","",Workers!A48&amp;"")</f>
        <v/>
      </c>
      <c r="B50" s="25" t="str">
        <f>IF($A50="","",Workers!B48&amp;"")</f>
        <v/>
      </c>
      <c r="C50" s="26" t="str">
        <f>IF($A50="","",Workers!C48&amp;"")</f>
        <v/>
      </c>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8" t="str">
        <f t="shared" si="5"/>
        <v/>
      </c>
      <c r="AJ50" s="28" t="str">
        <f t="shared" si="6"/>
        <v/>
      </c>
      <c r="AK50" s="28" t="str">
        <f t="shared" si="7"/>
        <v/>
      </c>
      <c r="AL50" s="29" t="str">
        <f t="shared" si="8"/>
        <v/>
      </c>
      <c r="AM50" s="27"/>
    </row>
    <row r="51" spans="1:39" x14ac:dyDescent="0.3">
      <c r="A51" s="25" t="str">
        <f>IF(Workers!A49="","",Workers!A49&amp;"")</f>
        <v/>
      </c>
      <c r="B51" s="25" t="str">
        <f>IF($A51="","",Workers!B49&amp;"")</f>
        <v/>
      </c>
      <c r="C51" s="26" t="str">
        <f>IF($A51="","",Workers!C49&amp;"")</f>
        <v/>
      </c>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8" t="str">
        <f t="shared" si="5"/>
        <v/>
      </c>
      <c r="AJ51" s="28" t="str">
        <f t="shared" si="6"/>
        <v/>
      </c>
      <c r="AK51" s="28" t="str">
        <f t="shared" si="7"/>
        <v/>
      </c>
      <c r="AL51" s="29" t="str">
        <f t="shared" si="8"/>
        <v/>
      </c>
      <c r="AM51" s="27"/>
    </row>
    <row r="52" spans="1:39" x14ac:dyDescent="0.3">
      <c r="A52" s="25" t="str">
        <f>IF(Workers!A50="","",Workers!A50&amp;"")</f>
        <v/>
      </c>
      <c r="B52" s="25" t="str">
        <f>IF($A52="","",Workers!B50&amp;"")</f>
        <v/>
      </c>
      <c r="C52" s="26" t="str">
        <f>IF($A52="","",Workers!C50&amp;"")</f>
        <v/>
      </c>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8" t="str">
        <f t="shared" si="5"/>
        <v/>
      </c>
      <c r="AJ52" s="28" t="str">
        <f t="shared" si="6"/>
        <v/>
      </c>
      <c r="AK52" s="28" t="str">
        <f t="shared" si="7"/>
        <v/>
      </c>
      <c r="AL52" s="29" t="str">
        <f t="shared" si="8"/>
        <v/>
      </c>
      <c r="AM52" s="27"/>
    </row>
    <row r="53" spans="1:39" x14ac:dyDescent="0.3">
      <c r="A53" s="25" t="str">
        <f>IF(Workers!A51="","",Workers!A51&amp;"")</f>
        <v/>
      </c>
      <c r="B53" s="25" t="str">
        <f>IF($A53="","",Workers!B51&amp;"")</f>
        <v/>
      </c>
      <c r="C53" s="26" t="str">
        <f>IF($A53="","",Workers!C51&amp;"")</f>
        <v/>
      </c>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8" t="str">
        <f t="shared" si="5"/>
        <v/>
      </c>
      <c r="AJ53" s="28" t="str">
        <f t="shared" si="6"/>
        <v/>
      </c>
      <c r="AK53" s="28" t="str">
        <f t="shared" si="7"/>
        <v/>
      </c>
      <c r="AL53" s="29" t="str">
        <f t="shared" si="8"/>
        <v/>
      </c>
      <c r="AM53" s="27"/>
    </row>
    <row r="54" spans="1:39" x14ac:dyDescent="0.3">
      <c r="A54" s="25" t="str">
        <f>IF(Workers!A52="","",Workers!A52&amp;"")</f>
        <v/>
      </c>
      <c r="B54" s="25" t="str">
        <f>IF($A54="","",Workers!B52&amp;"")</f>
        <v/>
      </c>
      <c r="C54" s="26" t="str">
        <f>IF($A54="","",Workers!C52&amp;"")</f>
        <v/>
      </c>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8" t="str">
        <f t="shared" si="5"/>
        <v/>
      </c>
      <c r="AJ54" s="28" t="str">
        <f t="shared" si="6"/>
        <v/>
      </c>
      <c r="AK54" s="28" t="str">
        <f t="shared" si="7"/>
        <v/>
      </c>
      <c r="AL54" s="29" t="str">
        <f t="shared" si="8"/>
        <v/>
      </c>
      <c r="AM54" s="27"/>
    </row>
    <row r="55" spans="1:39" x14ac:dyDescent="0.3">
      <c r="A55" s="25" t="str">
        <f>IF(Workers!A53="","",Workers!A53&amp;"")</f>
        <v/>
      </c>
      <c r="B55" s="25" t="str">
        <f>IF($A55="","",Workers!B53&amp;"")</f>
        <v/>
      </c>
      <c r="C55" s="26" t="str">
        <f>IF($A55="","",Workers!C53&amp;"")</f>
        <v/>
      </c>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8" t="str">
        <f t="shared" si="5"/>
        <v/>
      </c>
      <c r="AJ55" s="28" t="str">
        <f t="shared" si="6"/>
        <v/>
      </c>
      <c r="AK55" s="28" t="str">
        <f t="shared" si="7"/>
        <v/>
      </c>
      <c r="AL55" s="29" t="str">
        <f t="shared" si="8"/>
        <v/>
      </c>
      <c r="AM55" s="27"/>
    </row>
    <row r="56" spans="1:39" x14ac:dyDescent="0.3">
      <c r="A56" s="25" t="str">
        <f>IF(Workers!A54="","",Workers!A54&amp;"")</f>
        <v/>
      </c>
      <c r="B56" s="25" t="str">
        <f>IF($A56="","",Workers!B54&amp;"")</f>
        <v/>
      </c>
      <c r="C56" s="26" t="str">
        <f>IF($A56="","",Workers!C54&amp;"")</f>
        <v/>
      </c>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8" t="str">
        <f t="shared" si="5"/>
        <v/>
      </c>
      <c r="AJ56" s="28" t="str">
        <f t="shared" si="6"/>
        <v/>
      </c>
      <c r="AK56" s="28" t="str">
        <f t="shared" si="7"/>
        <v/>
      </c>
      <c r="AL56" s="29" t="str">
        <f t="shared" si="8"/>
        <v/>
      </c>
      <c r="AM56" s="27"/>
    </row>
    <row r="57" spans="1:39" x14ac:dyDescent="0.3">
      <c r="A57" s="25" t="str">
        <f>IF(Workers!A55="","",Workers!A55&amp;"")</f>
        <v/>
      </c>
      <c r="B57" s="25" t="str">
        <f>IF($A57="","",Workers!B55&amp;"")</f>
        <v/>
      </c>
      <c r="C57" s="26" t="str">
        <f>IF($A57="","",Workers!C55&amp;"")</f>
        <v/>
      </c>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8" t="str">
        <f t="shared" si="5"/>
        <v/>
      </c>
      <c r="AJ57" s="28" t="str">
        <f t="shared" si="6"/>
        <v/>
      </c>
      <c r="AK57" s="28" t="str">
        <f t="shared" si="7"/>
        <v/>
      </c>
      <c r="AL57" s="29" t="str">
        <f t="shared" si="8"/>
        <v/>
      </c>
      <c r="AM57" s="27"/>
    </row>
    <row r="58" spans="1:39" x14ac:dyDescent="0.3">
      <c r="A58" s="25" t="str">
        <f>IF(Workers!A56="","",Workers!A56&amp;"")</f>
        <v/>
      </c>
      <c r="B58" s="25" t="str">
        <f>IF($A58="","",Workers!B56&amp;"")</f>
        <v/>
      </c>
      <c r="C58" s="26" t="str">
        <f>IF($A58="","",Workers!C56&amp;"")</f>
        <v/>
      </c>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8" t="str">
        <f t="shared" si="5"/>
        <v/>
      </c>
      <c r="AJ58" s="28" t="str">
        <f t="shared" si="6"/>
        <v/>
      </c>
      <c r="AK58" s="28" t="str">
        <f t="shared" si="7"/>
        <v/>
      </c>
      <c r="AL58" s="29" t="str">
        <f t="shared" si="8"/>
        <v/>
      </c>
      <c r="AM58" s="27"/>
    </row>
    <row r="59" spans="1:39" x14ac:dyDescent="0.3">
      <c r="A59" s="25" t="str">
        <f>IF(Workers!A57="","",Workers!A57&amp;"")</f>
        <v/>
      </c>
      <c r="B59" s="25" t="str">
        <f>IF($A59="","",Workers!B57&amp;"")</f>
        <v/>
      </c>
      <c r="C59" s="26" t="str">
        <f>IF($A59="","",Workers!C57&amp;"")</f>
        <v/>
      </c>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8" t="str">
        <f t="shared" si="5"/>
        <v/>
      </c>
      <c r="AJ59" s="28" t="str">
        <f t="shared" si="6"/>
        <v/>
      </c>
      <c r="AK59" s="28" t="str">
        <f t="shared" si="7"/>
        <v/>
      </c>
      <c r="AL59" s="29" t="str">
        <f t="shared" si="8"/>
        <v/>
      </c>
      <c r="AM59" s="27"/>
    </row>
    <row r="60" spans="1:39" x14ac:dyDescent="0.3">
      <c r="A60" s="25" t="str">
        <f>IF(Workers!A58="","",Workers!A58&amp;"")</f>
        <v/>
      </c>
      <c r="B60" s="25" t="str">
        <f>IF($A60="","",Workers!B58&amp;"")</f>
        <v/>
      </c>
      <c r="C60" s="26" t="str">
        <f>IF($A60="","",Workers!C58&amp;"")</f>
        <v/>
      </c>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8" t="str">
        <f t="shared" si="5"/>
        <v/>
      </c>
      <c r="AJ60" s="28" t="str">
        <f t="shared" si="6"/>
        <v/>
      </c>
      <c r="AK60" s="28" t="str">
        <f t="shared" si="7"/>
        <v/>
      </c>
      <c r="AL60" s="29" t="str">
        <f t="shared" si="8"/>
        <v/>
      </c>
      <c r="AM60" s="27"/>
    </row>
    <row r="61" spans="1:39" x14ac:dyDescent="0.3">
      <c r="A61" s="25" t="str">
        <f>IF(Workers!A59="","",Workers!A59&amp;"")</f>
        <v/>
      </c>
      <c r="B61" s="25" t="str">
        <f>IF($A61="","",Workers!B59&amp;"")</f>
        <v/>
      </c>
      <c r="C61" s="26" t="str">
        <f>IF($A61="","",Workers!C59&amp;"")</f>
        <v/>
      </c>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8" t="str">
        <f t="shared" si="5"/>
        <v/>
      </c>
      <c r="AJ61" s="28" t="str">
        <f t="shared" si="6"/>
        <v/>
      </c>
      <c r="AK61" s="28" t="str">
        <f t="shared" si="7"/>
        <v/>
      </c>
      <c r="AL61" s="29" t="str">
        <f t="shared" si="8"/>
        <v/>
      </c>
      <c r="AM61" s="27"/>
    </row>
    <row r="62" spans="1:39" x14ac:dyDescent="0.3">
      <c r="A62" s="25" t="str">
        <f>IF(Workers!A60="","",Workers!A60&amp;"")</f>
        <v/>
      </c>
      <c r="B62" s="25" t="str">
        <f>IF($A62="","",Workers!B60&amp;"")</f>
        <v/>
      </c>
      <c r="C62" s="26" t="str">
        <f>IF($A62="","",Workers!C60&amp;"")</f>
        <v/>
      </c>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8" t="str">
        <f t="shared" si="5"/>
        <v/>
      </c>
      <c r="AJ62" s="28" t="str">
        <f t="shared" si="6"/>
        <v/>
      </c>
      <c r="AK62" s="28" t="str">
        <f t="shared" si="7"/>
        <v/>
      </c>
      <c r="AL62" s="29" t="str">
        <f t="shared" si="8"/>
        <v/>
      </c>
      <c r="AM62" s="27"/>
    </row>
    <row r="63" spans="1:39" x14ac:dyDescent="0.3">
      <c r="A63" s="25" t="str">
        <f>IF(Workers!A61="","",Workers!A61&amp;"")</f>
        <v/>
      </c>
      <c r="B63" s="25" t="str">
        <f>IF($A63="","",Workers!B61&amp;"")</f>
        <v/>
      </c>
      <c r="C63" s="26" t="str">
        <f>IF($A63="","",Workers!C61&amp;"")</f>
        <v/>
      </c>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8" t="str">
        <f t="shared" si="5"/>
        <v/>
      </c>
      <c r="AJ63" s="28" t="str">
        <f t="shared" si="6"/>
        <v/>
      </c>
      <c r="AK63" s="28" t="str">
        <f t="shared" si="7"/>
        <v/>
      </c>
      <c r="AL63" s="29" t="str">
        <f t="shared" si="8"/>
        <v/>
      </c>
      <c r="AM63" s="27"/>
    </row>
    <row r="64" spans="1:39" x14ac:dyDescent="0.3">
      <c r="A64" s="25" t="str">
        <f>IF(Workers!A62="","",Workers!A62&amp;"")</f>
        <v/>
      </c>
      <c r="B64" s="25" t="str">
        <f>IF($A64="","",Workers!B62&amp;"")</f>
        <v/>
      </c>
      <c r="C64" s="26" t="str">
        <f>IF($A64="","",Workers!C62&amp;"")</f>
        <v/>
      </c>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8" t="str">
        <f t="shared" si="5"/>
        <v/>
      </c>
      <c r="AJ64" s="28" t="str">
        <f t="shared" si="6"/>
        <v/>
      </c>
      <c r="AK64" s="28" t="str">
        <f t="shared" si="7"/>
        <v/>
      </c>
      <c r="AL64" s="29" t="str">
        <f t="shared" si="8"/>
        <v/>
      </c>
      <c r="AM64" s="27"/>
    </row>
    <row r="65" spans="1:39" x14ac:dyDescent="0.3">
      <c r="A65" s="25" t="str">
        <f>IF(Workers!A63="","",Workers!A63&amp;"")</f>
        <v/>
      </c>
      <c r="B65" s="25" t="str">
        <f>IF($A65="","",Workers!B63&amp;"")</f>
        <v/>
      </c>
      <c r="C65" s="26" t="str">
        <f>IF($A65="","",Workers!C63&amp;"")</f>
        <v/>
      </c>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8" t="str">
        <f t="shared" si="5"/>
        <v/>
      </c>
      <c r="AJ65" s="28" t="str">
        <f t="shared" si="6"/>
        <v/>
      </c>
      <c r="AK65" s="28" t="str">
        <f t="shared" si="7"/>
        <v/>
      </c>
      <c r="AL65" s="29" t="str">
        <f t="shared" si="8"/>
        <v/>
      </c>
      <c r="AM65" s="27"/>
    </row>
    <row r="66" spans="1:39" x14ac:dyDescent="0.3">
      <c r="A66" s="25" t="str">
        <f>IF(Workers!A64="","",Workers!A64&amp;"")</f>
        <v/>
      </c>
      <c r="B66" s="25" t="str">
        <f>IF($A66="","",Workers!B64&amp;"")</f>
        <v/>
      </c>
      <c r="C66" s="26" t="str">
        <f>IF($A66="","",Workers!C64&amp;"")</f>
        <v/>
      </c>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8" t="str">
        <f t="shared" si="5"/>
        <v/>
      </c>
      <c r="AJ66" s="28" t="str">
        <f t="shared" si="6"/>
        <v/>
      </c>
      <c r="AK66" s="28" t="str">
        <f t="shared" si="7"/>
        <v/>
      </c>
      <c r="AL66" s="29" t="str">
        <f t="shared" si="8"/>
        <v/>
      </c>
      <c r="AM66" s="27"/>
    </row>
    <row r="67" spans="1:39" x14ac:dyDescent="0.3">
      <c r="A67" s="25" t="str">
        <f>IF(Workers!A65="","",Workers!A65&amp;"")</f>
        <v/>
      </c>
      <c r="B67" s="25" t="str">
        <f>IF($A67="","",Workers!B65&amp;"")</f>
        <v/>
      </c>
      <c r="C67" s="26" t="str">
        <f>IF($A67="","",Workers!C65&amp;"")</f>
        <v/>
      </c>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8" t="str">
        <f t="shared" si="5"/>
        <v/>
      </c>
      <c r="AJ67" s="28" t="str">
        <f t="shared" si="6"/>
        <v/>
      </c>
      <c r="AK67" s="28" t="str">
        <f t="shared" si="7"/>
        <v/>
      </c>
      <c r="AL67" s="29" t="str">
        <f t="shared" si="8"/>
        <v/>
      </c>
      <c r="AM67" s="27"/>
    </row>
    <row r="68" spans="1:39" x14ac:dyDescent="0.3">
      <c r="A68" s="25" t="str">
        <f>IF(Workers!A66="","",Workers!A66&amp;"")</f>
        <v/>
      </c>
      <c r="B68" s="25" t="str">
        <f>IF($A68="","",Workers!B66&amp;"")</f>
        <v/>
      </c>
      <c r="C68" s="26" t="str">
        <f>IF($A68="","",Workers!C66&amp;"")</f>
        <v/>
      </c>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8" t="str">
        <f t="shared" si="5"/>
        <v/>
      </c>
      <c r="AJ68" s="28" t="str">
        <f t="shared" si="6"/>
        <v/>
      </c>
      <c r="AK68" s="28" t="str">
        <f t="shared" si="7"/>
        <v/>
      </c>
      <c r="AL68" s="29" t="str">
        <f t="shared" si="8"/>
        <v/>
      </c>
      <c r="AM68" s="27"/>
    </row>
    <row r="69" spans="1:39" x14ac:dyDescent="0.3">
      <c r="A69" s="25" t="str">
        <f>IF(Workers!A67="","",Workers!A67&amp;"")</f>
        <v/>
      </c>
      <c r="B69" s="25" t="str">
        <f>IF($A69="","",Workers!B67&amp;"")</f>
        <v/>
      </c>
      <c r="C69" s="26" t="str">
        <f>IF($A69="","",Workers!C67&amp;"")</f>
        <v/>
      </c>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8" t="str">
        <f t="shared" si="5"/>
        <v/>
      </c>
      <c r="AJ69" s="28" t="str">
        <f t="shared" si="6"/>
        <v/>
      </c>
      <c r="AK69" s="28" t="str">
        <f t="shared" si="7"/>
        <v/>
      </c>
      <c r="AL69" s="29" t="str">
        <f t="shared" si="8"/>
        <v/>
      </c>
      <c r="AM69" s="27"/>
    </row>
    <row r="70" spans="1:39" x14ac:dyDescent="0.3">
      <c r="A70" s="25" t="str">
        <f>IF(Workers!A68="","",Workers!A68&amp;"")</f>
        <v/>
      </c>
      <c r="B70" s="25" t="str">
        <f>IF($A70="","",Workers!B68&amp;"")</f>
        <v/>
      </c>
      <c r="C70" s="26" t="str">
        <f>IF($A70="","",Workers!C68&amp;"")</f>
        <v/>
      </c>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8" t="str">
        <f t="shared" ref="AI70:AI101" si="9">IF($A70="","",COUNTIF(D70:AH70,"P"))</f>
        <v/>
      </c>
      <c r="AJ70" s="28" t="str">
        <f t="shared" ref="AJ70:AJ105" si="10">IF($A70="","",COUNTIF(D70:AH70,"H"))</f>
        <v/>
      </c>
      <c r="AK70" s="28" t="str">
        <f t="shared" ref="AK70:AK105" si="11">IF($A70="","",COUNTIF(D70:AH70,"A"))</f>
        <v/>
      </c>
      <c r="AL70" s="29" t="str">
        <f t="shared" ref="AL70:AL105" si="12">IF($A70="","",AI70+AJ70/2)</f>
        <v/>
      </c>
      <c r="AM70" s="27"/>
    </row>
    <row r="71" spans="1:39" x14ac:dyDescent="0.3">
      <c r="A71" s="25" t="str">
        <f>IF(Workers!A69="","",Workers!A69&amp;"")</f>
        <v/>
      </c>
      <c r="B71" s="25" t="str">
        <f>IF($A71="","",Workers!B69&amp;"")</f>
        <v/>
      </c>
      <c r="C71" s="26" t="str">
        <f>IF($A71="","",Workers!C69&amp;"")</f>
        <v/>
      </c>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8" t="str">
        <f t="shared" si="9"/>
        <v/>
      </c>
      <c r="AJ71" s="28" t="str">
        <f t="shared" si="10"/>
        <v/>
      </c>
      <c r="AK71" s="28" t="str">
        <f t="shared" si="11"/>
        <v/>
      </c>
      <c r="AL71" s="29" t="str">
        <f t="shared" si="12"/>
        <v/>
      </c>
      <c r="AM71" s="27"/>
    </row>
    <row r="72" spans="1:39" x14ac:dyDescent="0.3">
      <c r="A72" s="25" t="str">
        <f>IF(Workers!A70="","",Workers!A70&amp;"")</f>
        <v/>
      </c>
      <c r="B72" s="25" t="str">
        <f>IF($A72="","",Workers!B70&amp;"")</f>
        <v/>
      </c>
      <c r="C72" s="26" t="str">
        <f>IF($A72="","",Workers!C70&amp;"")</f>
        <v/>
      </c>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8" t="str">
        <f t="shared" si="9"/>
        <v/>
      </c>
      <c r="AJ72" s="28" t="str">
        <f t="shared" si="10"/>
        <v/>
      </c>
      <c r="AK72" s="28" t="str">
        <f t="shared" si="11"/>
        <v/>
      </c>
      <c r="AL72" s="29" t="str">
        <f t="shared" si="12"/>
        <v/>
      </c>
      <c r="AM72" s="27"/>
    </row>
    <row r="73" spans="1:39" x14ac:dyDescent="0.3">
      <c r="A73" s="25" t="str">
        <f>IF(Workers!A71="","",Workers!A71&amp;"")</f>
        <v/>
      </c>
      <c r="B73" s="25" t="str">
        <f>IF($A73="","",Workers!B71&amp;"")</f>
        <v/>
      </c>
      <c r="C73" s="26" t="str">
        <f>IF($A73="","",Workers!C71&amp;"")</f>
        <v/>
      </c>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8" t="str">
        <f t="shared" si="9"/>
        <v/>
      </c>
      <c r="AJ73" s="28" t="str">
        <f t="shared" si="10"/>
        <v/>
      </c>
      <c r="AK73" s="28" t="str">
        <f t="shared" si="11"/>
        <v/>
      </c>
      <c r="AL73" s="29" t="str">
        <f t="shared" si="12"/>
        <v/>
      </c>
      <c r="AM73" s="27"/>
    </row>
    <row r="74" spans="1:39" x14ac:dyDescent="0.3">
      <c r="A74" s="25" t="str">
        <f>IF(Workers!A72="","",Workers!A72&amp;"")</f>
        <v/>
      </c>
      <c r="B74" s="25" t="str">
        <f>IF($A74="","",Workers!B72&amp;"")</f>
        <v/>
      </c>
      <c r="C74" s="26" t="str">
        <f>IF($A74="","",Workers!C72&amp;"")</f>
        <v/>
      </c>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8" t="str">
        <f t="shared" si="9"/>
        <v/>
      </c>
      <c r="AJ74" s="28" t="str">
        <f t="shared" si="10"/>
        <v/>
      </c>
      <c r="AK74" s="28" t="str">
        <f t="shared" si="11"/>
        <v/>
      </c>
      <c r="AL74" s="29" t="str">
        <f t="shared" si="12"/>
        <v/>
      </c>
      <c r="AM74" s="27"/>
    </row>
    <row r="75" spans="1:39" x14ac:dyDescent="0.3">
      <c r="A75" s="25" t="str">
        <f>IF(Workers!A73="","",Workers!A73&amp;"")</f>
        <v/>
      </c>
      <c r="B75" s="25" t="str">
        <f>IF($A75="","",Workers!B73&amp;"")</f>
        <v/>
      </c>
      <c r="C75" s="26" t="str">
        <f>IF($A75="","",Workers!C73&amp;"")</f>
        <v/>
      </c>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8" t="str">
        <f t="shared" si="9"/>
        <v/>
      </c>
      <c r="AJ75" s="28" t="str">
        <f t="shared" si="10"/>
        <v/>
      </c>
      <c r="AK75" s="28" t="str">
        <f t="shared" si="11"/>
        <v/>
      </c>
      <c r="AL75" s="29" t="str">
        <f t="shared" si="12"/>
        <v/>
      </c>
      <c r="AM75" s="27"/>
    </row>
    <row r="76" spans="1:39" x14ac:dyDescent="0.3">
      <c r="A76" s="25" t="str">
        <f>IF(Workers!A74="","",Workers!A74&amp;"")</f>
        <v/>
      </c>
      <c r="B76" s="25" t="str">
        <f>IF($A76="","",Workers!B74&amp;"")</f>
        <v/>
      </c>
      <c r="C76" s="26" t="str">
        <f>IF($A76="","",Workers!C74&amp;"")</f>
        <v/>
      </c>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8" t="str">
        <f t="shared" si="9"/>
        <v/>
      </c>
      <c r="AJ76" s="28" t="str">
        <f t="shared" si="10"/>
        <v/>
      </c>
      <c r="AK76" s="28" t="str">
        <f t="shared" si="11"/>
        <v/>
      </c>
      <c r="AL76" s="29" t="str">
        <f t="shared" si="12"/>
        <v/>
      </c>
      <c r="AM76" s="27"/>
    </row>
    <row r="77" spans="1:39" x14ac:dyDescent="0.3">
      <c r="A77" s="25" t="str">
        <f>IF(Workers!A75="","",Workers!A75&amp;"")</f>
        <v/>
      </c>
      <c r="B77" s="25" t="str">
        <f>IF($A77="","",Workers!B75&amp;"")</f>
        <v/>
      </c>
      <c r="C77" s="26" t="str">
        <f>IF($A77="","",Workers!C75&amp;"")</f>
        <v/>
      </c>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8" t="str">
        <f t="shared" si="9"/>
        <v/>
      </c>
      <c r="AJ77" s="28" t="str">
        <f t="shared" si="10"/>
        <v/>
      </c>
      <c r="AK77" s="28" t="str">
        <f t="shared" si="11"/>
        <v/>
      </c>
      <c r="AL77" s="29" t="str">
        <f t="shared" si="12"/>
        <v/>
      </c>
      <c r="AM77" s="27"/>
    </row>
    <row r="78" spans="1:39" x14ac:dyDescent="0.3">
      <c r="A78" s="25" t="str">
        <f>IF(Workers!A76="","",Workers!A76&amp;"")</f>
        <v/>
      </c>
      <c r="B78" s="25" t="str">
        <f>IF($A78="","",Workers!B76&amp;"")</f>
        <v/>
      </c>
      <c r="C78" s="26" t="str">
        <f>IF($A78="","",Workers!C76&amp;"")</f>
        <v/>
      </c>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8" t="str">
        <f t="shared" si="9"/>
        <v/>
      </c>
      <c r="AJ78" s="28" t="str">
        <f t="shared" si="10"/>
        <v/>
      </c>
      <c r="AK78" s="28" t="str">
        <f t="shared" si="11"/>
        <v/>
      </c>
      <c r="AL78" s="29" t="str">
        <f t="shared" si="12"/>
        <v/>
      </c>
      <c r="AM78" s="27"/>
    </row>
    <row r="79" spans="1:39" x14ac:dyDescent="0.3">
      <c r="A79" s="25" t="str">
        <f>IF(Workers!A77="","",Workers!A77&amp;"")</f>
        <v/>
      </c>
      <c r="B79" s="25" t="str">
        <f>IF($A79="","",Workers!B77&amp;"")</f>
        <v/>
      </c>
      <c r="C79" s="26" t="str">
        <f>IF($A79="","",Workers!C77&amp;"")</f>
        <v/>
      </c>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8" t="str">
        <f t="shared" si="9"/>
        <v/>
      </c>
      <c r="AJ79" s="28" t="str">
        <f t="shared" si="10"/>
        <v/>
      </c>
      <c r="AK79" s="28" t="str">
        <f t="shared" si="11"/>
        <v/>
      </c>
      <c r="AL79" s="29" t="str">
        <f t="shared" si="12"/>
        <v/>
      </c>
      <c r="AM79" s="27"/>
    </row>
    <row r="80" spans="1:39" x14ac:dyDescent="0.3">
      <c r="A80" s="25" t="str">
        <f>IF(Workers!A78="","",Workers!A78&amp;"")</f>
        <v/>
      </c>
      <c r="B80" s="25" t="str">
        <f>IF($A80="","",Workers!B78&amp;"")</f>
        <v/>
      </c>
      <c r="C80" s="26" t="str">
        <f>IF($A80="","",Workers!C78&amp;"")</f>
        <v/>
      </c>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8" t="str">
        <f t="shared" si="9"/>
        <v/>
      </c>
      <c r="AJ80" s="28" t="str">
        <f t="shared" si="10"/>
        <v/>
      </c>
      <c r="AK80" s="28" t="str">
        <f t="shared" si="11"/>
        <v/>
      </c>
      <c r="AL80" s="29" t="str">
        <f t="shared" si="12"/>
        <v/>
      </c>
      <c r="AM80" s="27"/>
    </row>
    <row r="81" spans="1:39" x14ac:dyDescent="0.3">
      <c r="A81" s="25" t="str">
        <f>IF(Workers!A79="","",Workers!A79&amp;"")</f>
        <v/>
      </c>
      <c r="B81" s="25" t="str">
        <f>IF($A81="","",Workers!B79&amp;"")</f>
        <v/>
      </c>
      <c r="C81" s="26" t="str">
        <f>IF($A81="","",Workers!C79&amp;"")</f>
        <v/>
      </c>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8" t="str">
        <f t="shared" si="9"/>
        <v/>
      </c>
      <c r="AJ81" s="28" t="str">
        <f t="shared" si="10"/>
        <v/>
      </c>
      <c r="AK81" s="28" t="str">
        <f t="shared" si="11"/>
        <v/>
      </c>
      <c r="AL81" s="29" t="str">
        <f t="shared" si="12"/>
        <v/>
      </c>
      <c r="AM81" s="27"/>
    </row>
    <row r="82" spans="1:39" x14ac:dyDescent="0.3">
      <c r="A82" s="25" t="str">
        <f>IF(Workers!A80="","",Workers!A80&amp;"")</f>
        <v/>
      </c>
      <c r="B82" s="25" t="str">
        <f>IF($A82="","",Workers!B80&amp;"")</f>
        <v/>
      </c>
      <c r="C82" s="26" t="str">
        <f>IF($A82="","",Workers!C80&amp;"")</f>
        <v/>
      </c>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8" t="str">
        <f t="shared" si="9"/>
        <v/>
      </c>
      <c r="AJ82" s="28" t="str">
        <f t="shared" si="10"/>
        <v/>
      </c>
      <c r="AK82" s="28" t="str">
        <f t="shared" si="11"/>
        <v/>
      </c>
      <c r="AL82" s="29" t="str">
        <f t="shared" si="12"/>
        <v/>
      </c>
      <c r="AM82" s="27"/>
    </row>
    <row r="83" spans="1:39" x14ac:dyDescent="0.3">
      <c r="A83" s="25" t="str">
        <f>IF(Workers!A81="","",Workers!A81&amp;"")</f>
        <v/>
      </c>
      <c r="B83" s="25" t="str">
        <f>IF($A83="","",Workers!B81&amp;"")</f>
        <v/>
      </c>
      <c r="C83" s="26" t="str">
        <f>IF($A83="","",Workers!C81&amp;"")</f>
        <v/>
      </c>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8" t="str">
        <f t="shared" si="9"/>
        <v/>
      </c>
      <c r="AJ83" s="28" t="str">
        <f t="shared" si="10"/>
        <v/>
      </c>
      <c r="AK83" s="28" t="str">
        <f t="shared" si="11"/>
        <v/>
      </c>
      <c r="AL83" s="29" t="str">
        <f t="shared" si="12"/>
        <v/>
      </c>
      <c r="AM83" s="27"/>
    </row>
    <row r="84" spans="1:39" x14ac:dyDescent="0.3">
      <c r="A84" s="25" t="str">
        <f>IF(Workers!A82="","",Workers!A82&amp;"")</f>
        <v/>
      </c>
      <c r="B84" s="25" t="str">
        <f>IF($A84="","",Workers!B82&amp;"")</f>
        <v/>
      </c>
      <c r="C84" s="26" t="str">
        <f>IF($A84="","",Workers!C82&amp;"")</f>
        <v/>
      </c>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8" t="str">
        <f t="shared" si="9"/>
        <v/>
      </c>
      <c r="AJ84" s="28" t="str">
        <f t="shared" si="10"/>
        <v/>
      </c>
      <c r="AK84" s="28" t="str">
        <f t="shared" si="11"/>
        <v/>
      </c>
      <c r="AL84" s="29" t="str">
        <f t="shared" si="12"/>
        <v/>
      </c>
      <c r="AM84" s="27"/>
    </row>
    <row r="85" spans="1:39" x14ac:dyDescent="0.3">
      <c r="A85" s="25" t="str">
        <f>IF(Workers!A83="","",Workers!A83&amp;"")</f>
        <v/>
      </c>
      <c r="B85" s="25" t="str">
        <f>IF($A85="","",Workers!B83&amp;"")</f>
        <v/>
      </c>
      <c r="C85" s="26" t="str">
        <f>IF($A85="","",Workers!C83&amp;"")</f>
        <v/>
      </c>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8" t="str">
        <f t="shared" si="9"/>
        <v/>
      </c>
      <c r="AJ85" s="28" t="str">
        <f t="shared" si="10"/>
        <v/>
      </c>
      <c r="AK85" s="28" t="str">
        <f t="shared" si="11"/>
        <v/>
      </c>
      <c r="AL85" s="29" t="str">
        <f t="shared" si="12"/>
        <v/>
      </c>
      <c r="AM85" s="27"/>
    </row>
    <row r="86" spans="1:39" x14ac:dyDescent="0.3">
      <c r="A86" s="25" t="str">
        <f>IF(Workers!A84="","",Workers!A84&amp;"")</f>
        <v/>
      </c>
      <c r="B86" s="25" t="str">
        <f>IF($A86="","",Workers!B84&amp;"")</f>
        <v/>
      </c>
      <c r="C86" s="26" t="str">
        <f>IF($A86="","",Workers!C84&amp;"")</f>
        <v/>
      </c>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8" t="str">
        <f t="shared" si="9"/>
        <v/>
      </c>
      <c r="AJ86" s="28" t="str">
        <f t="shared" si="10"/>
        <v/>
      </c>
      <c r="AK86" s="28" t="str">
        <f t="shared" si="11"/>
        <v/>
      </c>
      <c r="AL86" s="29" t="str">
        <f t="shared" si="12"/>
        <v/>
      </c>
      <c r="AM86" s="27"/>
    </row>
    <row r="87" spans="1:39" x14ac:dyDescent="0.3">
      <c r="A87" s="25" t="str">
        <f>IF(Workers!A85="","",Workers!A85&amp;"")</f>
        <v/>
      </c>
      <c r="B87" s="25" t="str">
        <f>IF($A87="","",Workers!B85&amp;"")</f>
        <v/>
      </c>
      <c r="C87" s="26" t="str">
        <f>IF($A87="","",Workers!C85&amp;"")</f>
        <v/>
      </c>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8" t="str">
        <f t="shared" si="9"/>
        <v/>
      </c>
      <c r="AJ87" s="28" t="str">
        <f t="shared" si="10"/>
        <v/>
      </c>
      <c r="AK87" s="28" t="str">
        <f t="shared" si="11"/>
        <v/>
      </c>
      <c r="AL87" s="29" t="str">
        <f t="shared" si="12"/>
        <v/>
      </c>
      <c r="AM87" s="27"/>
    </row>
    <row r="88" spans="1:39" x14ac:dyDescent="0.3">
      <c r="A88" s="25" t="str">
        <f>IF(Workers!A86="","",Workers!A86&amp;"")</f>
        <v/>
      </c>
      <c r="B88" s="25" t="str">
        <f>IF($A88="","",Workers!B86&amp;"")</f>
        <v/>
      </c>
      <c r="C88" s="26" t="str">
        <f>IF($A88="","",Workers!C86&amp;"")</f>
        <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8" t="str">
        <f t="shared" si="9"/>
        <v/>
      </c>
      <c r="AJ88" s="28" t="str">
        <f t="shared" si="10"/>
        <v/>
      </c>
      <c r="AK88" s="28" t="str">
        <f t="shared" si="11"/>
        <v/>
      </c>
      <c r="AL88" s="29" t="str">
        <f t="shared" si="12"/>
        <v/>
      </c>
      <c r="AM88" s="27"/>
    </row>
    <row r="89" spans="1:39" x14ac:dyDescent="0.3">
      <c r="A89" s="25" t="str">
        <f>IF(Workers!A87="","",Workers!A87&amp;"")</f>
        <v/>
      </c>
      <c r="B89" s="25" t="str">
        <f>IF($A89="","",Workers!B87&amp;"")</f>
        <v/>
      </c>
      <c r="C89" s="26" t="str">
        <f>IF($A89="","",Workers!C87&amp;"")</f>
        <v/>
      </c>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8" t="str">
        <f t="shared" si="9"/>
        <v/>
      </c>
      <c r="AJ89" s="28" t="str">
        <f t="shared" si="10"/>
        <v/>
      </c>
      <c r="AK89" s="28" t="str">
        <f t="shared" si="11"/>
        <v/>
      </c>
      <c r="AL89" s="29" t="str">
        <f t="shared" si="12"/>
        <v/>
      </c>
      <c r="AM89" s="27"/>
    </row>
    <row r="90" spans="1:39" x14ac:dyDescent="0.3">
      <c r="A90" s="25" t="str">
        <f>IF(Workers!A88="","",Workers!A88&amp;"")</f>
        <v/>
      </c>
      <c r="B90" s="25" t="str">
        <f>IF($A90="","",Workers!B88&amp;"")</f>
        <v/>
      </c>
      <c r="C90" s="26" t="str">
        <f>IF($A90="","",Workers!C88&amp;"")</f>
        <v/>
      </c>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8" t="str">
        <f t="shared" si="9"/>
        <v/>
      </c>
      <c r="AJ90" s="28" t="str">
        <f t="shared" si="10"/>
        <v/>
      </c>
      <c r="AK90" s="28" t="str">
        <f t="shared" si="11"/>
        <v/>
      </c>
      <c r="AL90" s="29" t="str">
        <f t="shared" si="12"/>
        <v/>
      </c>
      <c r="AM90" s="27"/>
    </row>
    <row r="91" spans="1:39" x14ac:dyDescent="0.3">
      <c r="A91" s="25" t="str">
        <f>IF(Workers!A89="","",Workers!A89&amp;"")</f>
        <v/>
      </c>
      <c r="B91" s="25" t="str">
        <f>IF($A91="","",Workers!B89&amp;"")</f>
        <v/>
      </c>
      <c r="C91" s="26" t="str">
        <f>IF($A91="","",Workers!C89&amp;"")</f>
        <v/>
      </c>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8" t="str">
        <f t="shared" si="9"/>
        <v/>
      </c>
      <c r="AJ91" s="28" t="str">
        <f t="shared" si="10"/>
        <v/>
      </c>
      <c r="AK91" s="28" t="str">
        <f t="shared" si="11"/>
        <v/>
      </c>
      <c r="AL91" s="29" t="str">
        <f t="shared" si="12"/>
        <v/>
      </c>
      <c r="AM91" s="27"/>
    </row>
    <row r="92" spans="1:39" x14ac:dyDescent="0.3">
      <c r="A92" s="25" t="str">
        <f>IF(Workers!A90="","",Workers!A90&amp;"")</f>
        <v/>
      </c>
      <c r="B92" s="25" t="str">
        <f>IF($A92="","",Workers!B90&amp;"")</f>
        <v/>
      </c>
      <c r="C92" s="26" t="str">
        <f>IF($A92="","",Workers!C90&amp;"")</f>
        <v/>
      </c>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8" t="str">
        <f t="shared" si="9"/>
        <v/>
      </c>
      <c r="AJ92" s="28" t="str">
        <f t="shared" si="10"/>
        <v/>
      </c>
      <c r="AK92" s="28" t="str">
        <f t="shared" si="11"/>
        <v/>
      </c>
      <c r="AL92" s="29" t="str">
        <f t="shared" si="12"/>
        <v/>
      </c>
      <c r="AM92" s="27"/>
    </row>
    <row r="93" spans="1:39" x14ac:dyDescent="0.3">
      <c r="A93" s="25" t="str">
        <f>IF(Workers!A91="","",Workers!A91&amp;"")</f>
        <v/>
      </c>
      <c r="B93" s="25" t="str">
        <f>IF($A93="","",Workers!B91&amp;"")</f>
        <v/>
      </c>
      <c r="C93" s="26" t="str">
        <f>IF($A93="","",Workers!C91&amp;"")</f>
        <v/>
      </c>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8" t="str">
        <f t="shared" si="9"/>
        <v/>
      </c>
      <c r="AJ93" s="28" t="str">
        <f t="shared" si="10"/>
        <v/>
      </c>
      <c r="AK93" s="28" t="str">
        <f t="shared" si="11"/>
        <v/>
      </c>
      <c r="AL93" s="29" t="str">
        <f t="shared" si="12"/>
        <v/>
      </c>
      <c r="AM93" s="27"/>
    </row>
    <row r="94" spans="1:39" x14ac:dyDescent="0.3">
      <c r="A94" s="25" t="str">
        <f>IF(Workers!A92="","",Workers!A92&amp;"")</f>
        <v/>
      </c>
      <c r="B94" s="25" t="str">
        <f>IF($A94="","",Workers!B92&amp;"")</f>
        <v/>
      </c>
      <c r="C94" s="26" t="str">
        <f>IF($A94="","",Workers!C92&amp;"")</f>
        <v/>
      </c>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8" t="str">
        <f t="shared" si="9"/>
        <v/>
      </c>
      <c r="AJ94" s="28" t="str">
        <f t="shared" si="10"/>
        <v/>
      </c>
      <c r="AK94" s="28" t="str">
        <f t="shared" si="11"/>
        <v/>
      </c>
      <c r="AL94" s="29" t="str">
        <f t="shared" si="12"/>
        <v/>
      </c>
      <c r="AM94" s="27"/>
    </row>
    <row r="95" spans="1:39" x14ac:dyDescent="0.3">
      <c r="A95" s="25" t="str">
        <f>IF(Workers!A93="","",Workers!A93&amp;"")</f>
        <v/>
      </c>
      <c r="B95" s="25" t="str">
        <f>IF($A95="","",Workers!B93&amp;"")</f>
        <v/>
      </c>
      <c r="C95" s="26" t="str">
        <f>IF($A95="","",Workers!C93&amp;"")</f>
        <v/>
      </c>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8" t="str">
        <f t="shared" si="9"/>
        <v/>
      </c>
      <c r="AJ95" s="28" t="str">
        <f t="shared" si="10"/>
        <v/>
      </c>
      <c r="AK95" s="28" t="str">
        <f t="shared" si="11"/>
        <v/>
      </c>
      <c r="AL95" s="29" t="str">
        <f t="shared" si="12"/>
        <v/>
      </c>
      <c r="AM95" s="27"/>
    </row>
    <row r="96" spans="1:39" x14ac:dyDescent="0.3">
      <c r="A96" s="25" t="str">
        <f>IF(Workers!A94="","",Workers!A94&amp;"")</f>
        <v/>
      </c>
      <c r="B96" s="25" t="str">
        <f>IF($A96="","",Workers!B94&amp;"")</f>
        <v/>
      </c>
      <c r="C96" s="26" t="str">
        <f>IF($A96="","",Workers!C94&amp;"")</f>
        <v/>
      </c>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8" t="str">
        <f t="shared" si="9"/>
        <v/>
      </c>
      <c r="AJ96" s="28" t="str">
        <f t="shared" si="10"/>
        <v/>
      </c>
      <c r="AK96" s="28" t="str">
        <f t="shared" si="11"/>
        <v/>
      </c>
      <c r="AL96" s="29" t="str">
        <f t="shared" si="12"/>
        <v/>
      </c>
      <c r="AM96" s="27"/>
    </row>
    <row r="97" spans="1:39" x14ac:dyDescent="0.3">
      <c r="A97" s="25" t="str">
        <f>IF(Workers!A95="","",Workers!A95&amp;"")</f>
        <v/>
      </c>
      <c r="B97" s="25" t="str">
        <f>IF($A97="","",Workers!B95&amp;"")</f>
        <v/>
      </c>
      <c r="C97" s="26" t="str">
        <f>IF($A97="","",Workers!C95&amp;"")</f>
        <v/>
      </c>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8" t="str">
        <f t="shared" si="9"/>
        <v/>
      </c>
      <c r="AJ97" s="28" t="str">
        <f t="shared" si="10"/>
        <v/>
      </c>
      <c r="AK97" s="28" t="str">
        <f t="shared" si="11"/>
        <v/>
      </c>
      <c r="AL97" s="29" t="str">
        <f t="shared" si="12"/>
        <v/>
      </c>
      <c r="AM97" s="27"/>
    </row>
    <row r="98" spans="1:39" x14ac:dyDescent="0.3">
      <c r="A98" s="25" t="str">
        <f>IF(Workers!A96="","",Workers!A96&amp;"")</f>
        <v/>
      </c>
      <c r="B98" s="25" t="str">
        <f>IF($A98="","",Workers!B96&amp;"")</f>
        <v/>
      </c>
      <c r="C98" s="26" t="str">
        <f>IF($A98="","",Workers!C96&amp;"")</f>
        <v/>
      </c>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8" t="str">
        <f t="shared" si="9"/>
        <v/>
      </c>
      <c r="AJ98" s="28" t="str">
        <f t="shared" si="10"/>
        <v/>
      </c>
      <c r="AK98" s="28" t="str">
        <f t="shared" si="11"/>
        <v/>
      </c>
      <c r="AL98" s="29" t="str">
        <f t="shared" si="12"/>
        <v/>
      </c>
      <c r="AM98" s="27"/>
    </row>
    <row r="99" spans="1:39" x14ac:dyDescent="0.3">
      <c r="A99" s="25" t="str">
        <f>IF(Workers!A97="","",Workers!A97&amp;"")</f>
        <v/>
      </c>
      <c r="B99" s="25" t="str">
        <f>IF($A99="","",Workers!B97&amp;"")</f>
        <v/>
      </c>
      <c r="C99" s="26" t="str">
        <f>IF($A99="","",Workers!C97&amp;"")</f>
        <v/>
      </c>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8" t="str">
        <f t="shared" si="9"/>
        <v/>
      </c>
      <c r="AJ99" s="28" t="str">
        <f t="shared" si="10"/>
        <v/>
      </c>
      <c r="AK99" s="28" t="str">
        <f t="shared" si="11"/>
        <v/>
      </c>
      <c r="AL99" s="29" t="str">
        <f t="shared" si="12"/>
        <v/>
      </c>
      <c r="AM99" s="27"/>
    </row>
    <row r="100" spans="1:39" x14ac:dyDescent="0.3">
      <c r="A100" s="25" t="str">
        <f>IF(Workers!A98="","",Workers!A98&amp;"")</f>
        <v/>
      </c>
      <c r="B100" s="25" t="str">
        <f>IF($A100="","",Workers!B98&amp;"")</f>
        <v/>
      </c>
      <c r="C100" s="26" t="str">
        <f>IF($A100="","",Workers!C98&amp;"")</f>
        <v/>
      </c>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8" t="str">
        <f t="shared" si="9"/>
        <v/>
      </c>
      <c r="AJ100" s="28" t="str">
        <f t="shared" si="10"/>
        <v/>
      </c>
      <c r="AK100" s="28" t="str">
        <f t="shared" si="11"/>
        <v/>
      </c>
      <c r="AL100" s="29" t="str">
        <f t="shared" si="12"/>
        <v/>
      </c>
      <c r="AM100" s="27"/>
    </row>
    <row r="101" spans="1:39" x14ac:dyDescent="0.3">
      <c r="A101" s="25" t="str">
        <f>IF(Workers!A99="","",Workers!A99&amp;"")</f>
        <v/>
      </c>
      <c r="B101" s="25" t="str">
        <f>IF($A101="","",Workers!B99&amp;"")</f>
        <v/>
      </c>
      <c r="C101" s="26" t="str">
        <f>IF($A101="","",Workers!C99&amp;"")</f>
        <v/>
      </c>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8" t="str">
        <f t="shared" si="9"/>
        <v/>
      </c>
      <c r="AJ101" s="28" t="str">
        <f t="shared" si="10"/>
        <v/>
      </c>
      <c r="AK101" s="28" t="str">
        <f t="shared" si="11"/>
        <v/>
      </c>
      <c r="AL101" s="29" t="str">
        <f t="shared" si="12"/>
        <v/>
      </c>
      <c r="AM101" s="27"/>
    </row>
    <row r="102" spans="1:39" x14ac:dyDescent="0.3">
      <c r="A102" s="25" t="str">
        <f>IF(Workers!A100="","",Workers!A100&amp;"")</f>
        <v/>
      </c>
      <c r="B102" s="25" t="str">
        <f>IF($A102="","",Workers!B100&amp;"")</f>
        <v/>
      </c>
      <c r="C102" s="26" t="str">
        <f>IF($A102="","",Workers!C100&amp;"")</f>
        <v/>
      </c>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8" t="str">
        <f t="shared" ref="AI102:AI105" si="13">IF($A102="","",COUNTIF(D102:AH102,"P"))</f>
        <v/>
      </c>
      <c r="AJ102" s="28" t="str">
        <f t="shared" si="10"/>
        <v/>
      </c>
      <c r="AK102" s="28" t="str">
        <f t="shared" si="11"/>
        <v/>
      </c>
      <c r="AL102" s="29" t="str">
        <f t="shared" si="12"/>
        <v/>
      </c>
      <c r="AM102" s="27"/>
    </row>
    <row r="103" spans="1:39" x14ac:dyDescent="0.3">
      <c r="A103" s="25" t="str">
        <f>IF(Workers!A101="","",Workers!A101&amp;"")</f>
        <v/>
      </c>
      <c r="B103" s="25" t="str">
        <f>IF($A103="","",Workers!B101&amp;"")</f>
        <v/>
      </c>
      <c r="C103" s="26" t="str">
        <f>IF($A103="","",Workers!C101&amp;"")</f>
        <v/>
      </c>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8" t="str">
        <f t="shared" si="13"/>
        <v/>
      </c>
      <c r="AJ103" s="28" t="str">
        <f t="shared" si="10"/>
        <v/>
      </c>
      <c r="AK103" s="28" t="str">
        <f t="shared" si="11"/>
        <v/>
      </c>
      <c r="AL103" s="29" t="str">
        <f t="shared" si="12"/>
        <v/>
      </c>
      <c r="AM103" s="27"/>
    </row>
    <row r="104" spans="1:39" x14ac:dyDescent="0.3">
      <c r="A104" s="25" t="str">
        <f>IF(Workers!A102="","",Workers!A102&amp;"")</f>
        <v/>
      </c>
      <c r="B104" s="25" t="str">
        <f>IF($A104="","",Workers!B102&amp;"")</f>
        <v/>
      </c>
      <c r="C104" s="26" t="str">
        <f>IF($A104="","",Workers!C102&amp;"")</f>
        <v/>
      </c>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8" t="str">
        <f t="shared" si="13"/>
        <v/>
      </c>
      <c r="AJ104" s="28" t="str">
        <f t="shared" si="10"/>
        <v/>
      </c>
      <c r="AK104" s="28" t="str">
        <f t="shared" si="11"/>
        <v/>
      </c>
      <c r="AL104" s="29" t="str">
        <f t="shared" si="12"/>
        <v/>
      </c>
      <c r="AM104" s="27"/>
    </row>
    <row r="105" spans="1:39" x14ac:dyDescent="0.3">
      <c r="A105" s="25" t="str">
        <f>IF(Workers!A103="","",Workers!A103&amp;"")</f>
        <v/>
      </c>
      <c r="B105" s="25" t="str">
        <f>IF($A105="","",Workers!B103&amp;"")</f>
        <v/>
      </c>
      <c r="C105" s="26" t="str">
        <f>IF($A105="","",Workers!C103&amp;"")</f>
        <v/>
      </c>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8" t="str">
        <f t="shared" si="13"/>
        <v/>
      </c>
      <c r="AJ105" s="28" t="str">
        <f t="shared" si="10"/>
        <v/>
      </c>
      <c r="AK105" s="28" t="str">
        <f t="shared" si="11"/>
        <v/>
      </c>
      <c r="AL105" s="29" t="str">
        <f t="shared" si="12"/>
        <v/>
      </c>
      <c r="AM105" s="27"/>
    </row>
    <row r="106" spans="1:39" x14ac:dyDescent="0.3">
      <c r="B106" s="39" t="s">
        <v>77</v>
      </c>
      <c r="C106" s="40"/>
      <c r="D106" s="30">
        <f t="shared" ref="D106:AH106" si="14">IF(D$4="","",COUNTIF(D6:D105,"P")+COUNTIF(D6:D105,"H"))</f>
        <v>7</v>
      </c>
      <c r="E106" s="30">
        <f t="shared" si="14"/>
        <v>8</v>
      </c>
      <c r="F106" s="30">
        <f t="shared" si="14"/>
        <v>7</v>
      </c>
      <c r="G106" s="30">
        <f t="shared" si="14"/>
        <v>8</v>
      </c>
      <c r="H106" s="30">
        <f t="shared" si="14"/>
        <v>8</v>
      </c>
      <c r="I106" s="30">
        <f t="shared" si="14"/>
        <v>7</v>
      </c>
      <c r="J106" s="30">
        <f t="shared" si="14"/>
        <v>1</v>
      </c>
      <c r="K106" s="30" t="str">
        <f t="shared" si="14"/>
        <v/>
      </c>
      <c r="L106" s="30" t="str">
        <f t="shared" si="14"/>
        <v/>
      </c>
      <c r="M106" s="30" t="str">
        <f t="shared" si="14"/>
        <v/>
      </c>
      <c r="N106" s="30" t="str">
        <f t="shared" si="14"/>
        <v/>
      </c>
      <c r="O106" s="30" t="str">
        <f t="shared" si="14"/>
        <v/>
      </c>
      <c r="P106" s="30" t="str">
        <f t="shared" si="14"/>
        <v/>
      </c>
      <c r="Q106" s="30" t="str">
        <f t="shared" si="14"/>
        <v/>
      </c>
      <c r="R106" s="30" t="str">
        <f t="shared" si="14"/>
        <v/>
      </c>
      <c r="S106" s="30" t="str">
        <f t="shared" si="14"/>
        <v/>
      </c>
      <c r="T106" s="30" t="str">
        <f t="shared" si="14"/>
        <v/>
      </c>
      <c r="U106" s="30" t="str">
        <f t="shared" si="14"/>
        <v/>
      </c>
      <c r="V106" s="30" t="str">
        <f t="shared" si="14"/>
        <v/>
      </c>
      <c r="W106" s="30" t="str">
        <f t="shared" si="14"/>
        <v/>
      </c>
      <c r="X106" s="30" t="str">
        <f t="shared" si="14"/>
        <v/>
      </c>
      <c r="Y106" s="30" t="str">
        <f t="shared" si="14"/>
        <v/>
      </c>
      <c r="Z106" s="30" t="str">
        <f t="shared" si="14"/>
        <v/>
      </c>
      <c r="AA106" s="30" t="str">
        <f t="shared" si="14"/>
        <v/>
      </c>
      <c r="AB106" s="30" t="str">
        <f t="shared" si="14"/>
        <v/>
      </c>
      <c r="AC106" s="30" t="str">
        <f t="shared" si="14"/>
        <v/>
      </c>
      <c r="AD106" s="30" t="str">
        <f t="shared" si="14"/>
        <v/>
      </c>
      <c r="AE106" s="30" t="str">
        <f t="shared" si="14"/>
        <v/>
      </c>
      <c r="AF106" s="30" t="str">
        <f t="shared" si="14"/>
        <v/>
      </c>
      <c r="AG106" s="30" t="str">
        <f t="shared" si="14"/>
        <v/>
      </c>
      <c r="AH106" s="30" t="str">
        <f t="shared" si="14"/>
        <v/>
      </c>
    </row>
  </sheetData>
  <sheetProtection sheet="1" formatCells="0" formatColumns="0" formatRows="0" sort="0" autoFilter="0"/>
  <mergeCells count="9">
    <mergeCell ref="A4:A5"/>
    <mergeCell ref="AI4:AI5"/>
    <mergeCell ref="AJ4:AJ5"/>
    <mergeCell ref="AM4:AM5"/>
    <mergeCell ref="AK4:AK5"/>
    <mergeCell ref="AL4:AL5"/>
    <mergeCell ref="B106:C106"/>
    <mergeCell ref="B4:B5"/>
    <mergeCell ref="C4:C5"/>
  </mergeCells>
  <conditionalFormatting sqref="D4:AH105">
    <cfRule type="expression" dxfId="2" priority="1">
      <formula>D$4=""</formula>
    </cfRule>
  </conditionalFormatting>
  <conditionalFormatting sqref="D6:AH105">
    <cfRule type="cellIs" dxfId="1" priority="2" operator="equal">
      <formula>"A"</formula>
    </cfRule>
  </conditionalFormatting>
  <dataValidations count="1">
    <dataValidation type="list" allowBlank="1" sqref="D6:AH105" xr:uid="{00000000-0002-0000-0300-000000000000}">
      <formula1>"P,H,A"</formula1>
    </dataValidation>
  </dataValidations>
  <pageMargins left="0.4" right="0.4" top="1" bottom="1" header="0.5" footer="0.5"/>
  <pageSetup paperSize="9" fitToHeight="0" orientation="landscape"/>
  <headerFooter>
    <oddFooter>&amp;C&amp;8 Toolkit by GroupChatOn  ·  toolkit.groupchaton.com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503"/>
  <sheetViews>
    <sheetView showGridLines="0" workbookViewId="0">
      <pane ySplit="3" topLeftCell="A4" activePane="bottomLeft" state="frozen"/>
      <selection pane="bottomLeft"/>
    </sheetView>
  </sheetViews>
  <sheetFormatPr defaultRowHeight="14.4" x14ac:dyDescent="0.3"/>
  <cols>
    <col min="1" max="1" width="12" customWidth="1"/>
    <col min="2" max="2" width="9" customWidth="1"/>
    <col min="3" max="3" width="22" customWidth="1"/>
    <col min="4" max="4" width="13" customWidth="1"/>
    <col min="5" max="5" width="30" customWidth="1"/>
  </cols>
  <sheetData>
    <row r="1" spans="1:5" ht="25.95" customHeight="1" x14ac:dyDescent="0.4">
      <c r="A1" s="1" t="s">
        <v>78</v>
      </c>
    </row>
    <row r="2" spans="1:5" x14ac:dyDescent="0.3">
      <c r="A2" s="2" t="s">
        <v>79</v>
      </c>
    </row>
    <row r="3" spans="1:5" ht="31.95" customHeight="1" x14ac:dyDescent="0.3">
      <c r="A3" s="12" t="s">
        <v>80</v>
      </c>
      <c r="B3" s="12" t="s">
        <v>49</v>
      </c>
      <c r="C3" s="12" t="s">
        <v>50</v>
      </c>
      <c r="D3" s="12" t="s">
        <v>81</v>
      </c>
      <c r="E3" s="12" t="s">
        <v>82</v>
      </c>
    </row>
    <row r="4" spans="1:5" x14ac:dyDescent="0.3">
      <c r="A4" s="31">
        <v>46329</v>
      </c>
      <c r="B4" s="15" t="s">
        <v>59</v>
      </c>
      <c r="C4" s="32" t="str">
        <f>IF($B4="","",IFERROR(INDEX(Workers!$B$4:$B$103,MATCH($B4,Workers!$A$4:$A$103,0)),"Code not found"))</f>
        <v>Bhola Ram</v>
      </c>
      <c r="D4" s="21">
        <v>500</v>
      </c>
      <c r="E4" s="15" t="s">
        <v>83</v>
      </c>
    </row>
    <row r="5" spans="1:5" x14ac:dyDescent="0.3">
      <c r="A5" s="31">
        <v>46331</v>
      </c>
      <c r="B5" s="15" t="s">
        <v>67</v>
      </c>
      <c r="C5" s="32" t="str">
        <f>IF($B5="","",IFERROR(INDEX(Workers!$B$4:$B$103,MATCH($B5,Workers!$A$4:$A$103,0)),"Code not found"))</f>
        <v>Akhtar Ali</v>
      </c>
      <c r="D5" s="21">
        <v>1000</v>
      </c>
      <c r="E5" s="15" t="s">
        <v>84</v>
      </c>
    </row>
    <row r="6" spans="1:5" x14ac:dyDescent="0.3">
      <c r="A6" s="31">
        <v>46332</v>
      </c>
      <c r="B6" s="15" t="s">
        <v>55</v>
      </c>
      <c r="C6" s="32" t="str">
        <f>IF($B6="","",IFERROR(INDEX(Workers!$B$4:$B$103,MATCH($B6,Workers!$A$4:$A$103,0)),"Code not found"))</f>
        <v>Ramesh Kumar</v>
      </c>
      <c r="D6" s="21">
        <v>800</v>
      </c>
      <c r="E6" s="15"/>
    </row>
    <row r="7" spans="1:5" x14ac:dyDescent="0.3">
      <c r="A7" s="31"/>
      <c r="B7" s="15"/>
      <c r="C7" s="32" t="str">
        <f>IF($B7="","",IFERROR(INDEX(Workers!$B$4:$B$103,MATCH($B7,Workers!$A$4:$A$103,0)),"Code not found"))</f>
        <v/>
      </c>
      <c r="D7" s="21"/>
      <c r="E7" s="15"/>
    </row>
    <row r="8" spans="1:5" x14ac:dyDescent="0.3">
      <c r="A8" s="31"/>
      <c r="B8" s="15"/>
      <c r="C8" s="32" t="str">
        <f>IF($B8="","",IFERROR(INDEX(Workers!$B$4:$B$103,MATCH($B8,Workers!$A$4:$A$103,0)),"Code not found"))</f>
        <v/>
      </c>
      <c r="D8" s="21"/>
      <c r="E8" s="15"/>
    </row>
    <row r="9" spans="1:5" x14ac:dyDescent="0.3">
      <c r="A9" s="31"/>
      <c r="B9" s="15"/>
      <c r="C9" s="32" t="str">
        <f>IF($B9="","",IFERROR(INDEX(Workers!$B$4:$B$103,MATCH($B9,Workers!$A$4:$A$103,0)),"Code not found"))</f>
        <v/>
      </c>
      <c r="D9" s="21"/>
      <c r="E9" s="15"/>
    </row>
    <row r="10" spans="1:5" x14ac:dyDescent="0.3">
      <c r="A10" s="31"/>
      <c r="B10" s="15"/>
      <c r="C10" s="32" t="str">
        <f>IF($B10="","",IFERROR(INDEX(Workers!$B$4:$B$103,MATCH($B10,Workers!$A$4:$A$103,0)),"Code not found"))</f>
        <v/>
      </c>
      <c r="D10" s="21"/>
      <c r="E10" s="15"/>
    </row>
    <row r="11" spans="1:5" x14ac:dyDescent="0.3">
      <c r="A11" s="31"/>
      <c r="B11" s="15"/>
      <c r="C11" s="32" t="str">
        <f>IF($B11="","",IFERROR(INDEX(Workers!$B$4:$B$103,MATCH($B11,Workers!$A$4:$A$103,0)),"Code not found"))</f>
        <v/>
      </c>
      <c r="D11" s="21"/>
      <c r="E11" s="15"/>
    </row>
    <row r="12" spans="1:5" x14ac:dyDescent="0.3">
      <c r="A12" s="31"/>
      <c r="B12" s="15"/>
      <c r="C12" s="32" t="str">
        <f>IF($B12="","",IFERROR(INDEX(Workers!$B$4:$B$103,MATCH($B12,Workers!$A$4:$A$103,0)),"Code not found"))</f>
        <v/>
      </c>
      <c r="D12" s="21"/>
      <c r="E12" s="15"/>
    </row>
    <row r="13" spans="1:5" x14ac:dyDescent="0.3">
      <c r="A13" s="31"/>
      <c r="B13" s="15"/>
      <c r="C13" s="32" t="str">
        <f>IF($B13="","",IFERROR(INDEX(Workers!$B$4:$B$103,MATCH($B13,Workers!$A$4:$A$103,0)),"Code not found"))</f>
        <v/>
      </c>
      <c r="D13" s="21"/>
      <c r="E13" s="15"/>
    </row>
    <row r="14" spans="1:5" x14ac:dyDescent="0.3">
      <c r="A14" s="31"/>
      <c r="B14" s="15"/>
      <c r="C14" s="32" t="str">
        <f>IF($B14="","",IFERROR(INDEX(Workers!$B$4:$B$103,MATCH($B14,Workers!$A$4:$A$103,0)),"Code not found"))</f>
        <v/>
      </c>
      <c r="D14" s="21"/>
      <c r="E14" s="15"/>
    </row>
    <row r="15" spans="1:5" x14ac:dyDescent="0.3">
      <c r="A15" s="31"/>
      <c r="B15" s="15"/>
      <c r="C15" s="32" t="str">
        <f>IF($B15="","",IFERROR(INDEX(Workers!$B$4:$B$103,MATCH($B15,Workers!$A$4:$A$103,0)),"Code not found"))</f>
        <v/>
      </c>
      <c r="D15" s="21"/>
      <c r="E15" s="15"/>
    </row>
    <row r="16" spans="1:5" x14ac:dyDescent="0.3">
      <c r="A16" s="31"/>
      <c r="B16" s="15"/>
      <c r="C16" s="32" t="str">
        <f>IF($B16="","",IFERROR(INDEX(Workers!$B$4:$B$103,MATCH($B16,Workers!$A$4:$A$103,0)),"Code not found"))</f>
        <v/>
      </c>
      <c r="D16" s="21"/>
      <c r="E16" s="15"/>
    </row>
    <row r="17" spans="1:5" x14ac:dyDescent="0.3">
      <c r="A17" s="31"/>
      <c r="B17" s="15"/>
      <c r="C17" s="32" t="str">
        <f>IF($B17="","",IFERROR(INDEX(Workers!$B$4:$B$103,MATCH($B17,Workers!$A$4:$A$103,0)),"Code not found"))</f>
        <v/>
      </c>
      <c r="D17" s="21"/>
      <c r="E17" s="15"/>
    </row>
    <row r="18" spans="1:5" x14ac:dyDescent="0.3">
      <c r="A18" s="31"/>
      <c r="B18" s="15"/>
      <c r="C18" s="32" t="str">
        <f>IF($B18="","",IFERROR(INDEX(Workers!$B$4:$B$103,MATCH($B18,Workers!$A$4:$A$103,0)),"Code not found"))</f>
        <v/>
      </c>
      <c r="D18" s="21"/>
      <c r="E18" s="15"/>
    </row>
    <row r="19" spans="1:5" x14ac:dyDescent="0.3">
      <c r="A19" s="31"/>
      <c r="B19" s="15"/>
      <c r="C19" s="32" t="str">
        <f>IF($B19="","",IFERROR(INDEX(Workers!$B$4:$B$103,MATCH($B19,Workers!$A$4:$A$103,0)),"Code not found"))</f>
        <v/>
      </c>
      <c r="D19" s="21"/>
      <c r="E19" s="15"/>
    </row>
    <row r="20" spans="1:5" x14ac:dyDescent="0.3">
      <c r="A20" s="31"/>
      <c r="B20" s="15"/>
      <c r="C20" s="32" t="str">
        <f>IF($B20="","",IFERROR(INDEX(Workers!$B$4:$B$103,MATCH($B20,Workers!$A$4:$A$103,0)),"Code not found"))</f>
        <v/>
      </c>
      <c r="D20" s="21"/>
      <c r="E20" s="15"/>
    </row>
    <row r="21" spans="1:5" x14ac:dyDescent="0.3">
      <c r="A21" s="31"/>
      <c r="B21" s="15"/>
      <c r="C21" s="32" t="str">
        <f>IF($B21="","",IFERROR(INDEX(Workers!$B$4:$B$103,MATCH($B21,Workers!$A$4:$A$103,0)),"Code not found"))</f>
        <v/>
      </c>
      <c r="D21" s="21"/>
      <c r="E21" s="15"/>
    </row>
    <row r="22" spans="1:5" x14ac:dyDescent="0.3">
      <c r="A22" s="31"/>
      <c r="B22" s="15"/>
      <c r="C22" s="32" t="str">
        <f>IF($B22="","",IFERROR(INDEX(Workers!$B$4:$B$103,MATCH($B22,Workers!$A$4:$A$103,0)),"Code not found"))</f>
        <v/>
      </c>
      <c r="D22" s="21"/>
      <c r="E22" s="15"/>
    </row>
    <row r="23" spans="1:5" x14ac:dyDescent="0.3">
      <c r="A23" s="31"/>
      <c r="B23" s="15"/>
      <c r="C23" s="32" t="str">
        <f>IF($B23="","",IFERROR(INDEX(Workers!$B$4:$B$103,MATCH($B23,Workers!$A$4:$A$103,0)),"Code not found"))</f>
        <v/>
      </c>
      <c r="D23" s="21"/>
      <c r="E23" s="15"/>
    </row>
    <row r="24" spans="1:5" x14ac:dyDescent="0.3">
      <c r="A24" s="31"/>
      <c r="B24" s="15"/>
      <c r="C24" s="32" t="str">
        <f>IF($B24="","",IFERROR(INDEX(Workers!$B$4:$B$103,MATCH($B24,Workers!$A$4:$A$103,0)),"Code not found"))</f>
        <v/>
      </c>
      <c r="D24" s="21"/>
      <c r="E24" s="15"/>
    </row>
    <row r="25" spans="1:5" x14ac:dyDescent="0.3">
      <c r="A25" s="31"/>
      <c r="B25" s="15"/>
      <c r="C25" s="32" t="str">
        <f>IF($B25="","",IFERROR(INDEX(Workers!$B$4:$B$103,MATCH($B25,Workers!$A$4:$A$103,0)),"Code not found"))</f>
        <v/>
      </c>
      <c r="D25" s="21"/>
      <c r="E25" s="15"/>
    </row>
    <row r="26" spans="1:5" x14ac:dyDescent="0.3">
      <c r="A26" s="31"/>
      <c r="B26" s="15"/>
      <c r="C26" s="32" t="str">
        <f>IF($B26="","",IFERROR(INDEX(Workers!$B$4:$B$103,MATCH($B26,Workers!$A$4:$A$103,0)),"Code not found"))</f>
        <v/>
      </c>
      <c r="D26" s="21"/>
      <c r="E26" s="15"/>
    </row>
    <row r="27" spans="1:5" x14ac:dyDescent="0.3">
      <c r="A27" s="31"/>
      <c r="B27" s="15"/>
      <c r="C27" s="32" t="str">
        <f>IF($B27="","",IFERROR(INDEX(Workers!$B$4:$B$103,MATCH($B27,Workers!$A$4:$A$103,0)),"Code not found"))</f>
        <v/>
      </c>
      <c r="D27" s="21"/>
      <c r="E27" s="15"/>
    </row>
    <row r="28" spans="1:5" x14ac:dyDescent="0.3">
      <c r="A28" s="31"/>
      <c r="B28" s="15"/>
      <c r="C28" s="32" t="str">
        <f>IF($B28="","",IFERROR(INDEX(Workers!$B$4:$B$103,MATCH($B28,Workers!$A$4:$A$103,0)),"Code not found"))</f>
        <v/>
      </c>
      <c r="D28" s="21"/>
      <c r="E28" s="15"/>
    </row>
    <row r="29" spans="1:5" x14ac:dyDescent="0.3">
      <c r="A29" s="31"/>
      <c r="B29" s="15"/>
      <c r="C29" s="32" t="str">
        <f>IF($B29="","",IFERROR(INDEX(Workers!$B$4:$B$103,MATCH($B29,Workers!$A$4:$A$103,0)),"Code not found"))</f>
        <v/>
      </c>
      <c r="D29" s="21"/>
      <c r="E29" s="15"/>
    </row>
    <row r="30" spans="1:5" x14ac:dyDescent="0.3">
      <c r="A30" s="31"/>
      <c r="B30" s="15"/>
      <c r="C30" s="32" t="str">
        <f>IF($B30="","",IFERROR(INDEX(Workers!$B$4:$B$103,MATCH($B30,Workers!$A$4:$A$103,0)),"Code not found"))</f>
        <v/>
      </c>
      <c r="D30" s="21"/>
      <c r="E30" s="15"/>
    </row>
    <row r="31" spans="1:5" x14ac:dyDescent="0.3">
      <c r="A31" s="31"/>
      <c r="B31" s="15"/>
      <c r="C31" s="32" t="str">
        <f>IF($B31="","",IFERROR(INDEX(Workers!$B$4:$B$103,MATCH($B31,Workers!$A$4:$A$103,0)),"Code not found"))</f>
        <v/>
      </c>
      <c r="D31" s="21"/>
      <c r="E31" s="15"/>
    </row>
    <row r="32" spans="1:5" x14ac:dyDescent="0.3">
      <c r="A32" s="31"/>
      <c r="B32" s="15"/>
      <c r="C32" s="32" t="str">
        <f>IF($B32="","",IFERROR(INDEX(Workers!$B$4:$B$103,MATCH($B32,Workers!$A$4:$A$103,0)),"Code not found"))</f>
        <v/>
      </c>
      <c r="D32" s="21"/>
      <c r="E32" s="15"/>
    </row>
    <row r="33" spans="1:5" x14ac:dyDescent="0.3">
      <c r="A33" s="31"/>
      <c r="B33" s="15"/>
      <c r="C33" s="32" t="str">
        <f>IF($B33="","",IFERROR(INDEX(Workers!$B$4:$B$103,MATCH($B33,Workers!$A$4:$A$103,0)),"Code not found"))</f>
        <v/>
      </c>
      <c r="D33" s="21"/>
      <c r="E33" s="15"/>
    </row>
    <row r="34" spans="1:5" x14ac:dyDescent="0.3">
      <c r="A34" s="31"/>
      <c r="B34" s="15"/>
      <c r="C34" s="32" t="str">
        <f>IF($B34="","",IFERROR(INDEX(Workers!$B$4:$B$103,MATCH($B34,Workers!$A$4:$A$103,0)),"Code not found"))</f>
        <v/>
      </c>
      <c r="D34" s="21"/>
      <c r="E34" s="15"/>
    </row>
    <row r="35" spans="1:5" x14ac:dyDescent="0.3">
      <c r="A35" s="31"/>
      <c r="B35" s="15"/>
      <c r="C35" s="32" t="str">
        <f>IF($B35="","",IFERROR(INDEX(Workers!$B$4:$B$103,MATCH($B35,Workers!$A$4:$A$103,0)),"Code not found"))</f>
        <v/>
      </c>
      <c r="D35" s="21"/>
      <c r="E35" s="15"/>
    </row>
    <row r="36" spans="1:5" x14ac:dyDescent="0.3">
      <c r="A36" s="31"/>
      <c r="B36" s="15"/>
      <c r="C36" s="32" t="str">
        <f>IF($B36="","",IFERROR(INDEX(Workers!$B$4:$B$103,MATCH($B36,Workers!$A$4:$A$103,0)),"Code not found"))</f>
        <v/>
      </c>
      <c r="D36" s="21"/>
      <c r="E36" s="15"/>
    </row>
    <row r="37" spans="1:5" x14ac:dyDescent="0.3">
      <c r="A37" s="31"/>
      <c r="B37" s="15"/>
      <c r="C37" s="32" t="str">
        <f>IF($B37="","",IFERROR(INDEX(Workers!$B$4:$B$103,MATCH($B37,Workers!$A$4:$A$103,0)),"Code not found"))</f>
        <v/>
      </c>
      <c r="D37" s="21"/>
      <c r="E37" s="15"/>
    </row>
    <row r="38" spans="1:5" x14ac:dyDescent="0.3">
      <c r="A38" s="31"/>
      <c r="B38" s="15"/>
      <c r="C38" s="32" t="str">
        <f>IF($B38="","",IFERROR(INDEX(Workers!$B$4:$B$103,MATCH($B38,Workers!$A$4:$A$103,0)),"Code not found"))</f>
        <v/>
      </c>
      <c r="D38" s="21"/>
      <c r="E38" s="15"/>
    </row>
    <row r="39" spans="1:5" x14ac:dyDescent="0.3">
      <c r="A39" s="31"/>
      <c r="B39" s="15"/>
      <c r="C39" s="32" t="str">
        <f>IF($B39="","",IFERROR(INDEX(Workers!$B$4:$B$103,MATCH($B39,Workers!$A$4:$A$103,0)),"Code not found"))</f>
        <v/>
      </c>
      <c r="D39" s="21"/>
      <c r="E39" s="15"/>
    </row>
    <row r="40" spans="1:5" x14ac:dyDescent="0.3">
      <c r="A40" s="31"/>
      <c r="B40" s="15"/>
      <c r="C40" s="32" t="str">
        <f>IF($B40="","",IFERROR(INDEX(Workers!$B$4:$B$103,MATCH($B40,Workers!$A$4:$A$103,0)),"Code not found"))</f>
        <v/>
      </c>
      <c r="D40" s="21"/>
      <c r="E40" s="15"/>
    </row>
    <row r="41" spans="1:5" x14ac:dyDescent="0.3">
      <c r="A41" s="31"/>
      <c r="B41" s="15"/>
      <c r="C41" s="32" t="str">
        <f>IF($B41="","",IFERROR(INDEX(Workers!$B$4:$B$103,MATCH($B41,Workers!$A$4:$A$103,0)),"Code not found"))</f>
        <v/>
      </c>
      <c r="D41" s="21"/>
      <c r="E41" s="15"/>
    </row>
    <row r="42" spans="1:5" x14ac:dyDescent="0.3">
      <c r="A42" s="31"/>
      <c r="B42" s="15"/>
      <c r="C42" s="32" t="str">
        <f>IF($B42="","",IFERROR(INDEX(Workers!$B$4:$B$103,MATCH($B42,Workers!$A$4:$A$103,0)),"Code not found"))</f>
        <v/>
      </c>
      <c r="D42" s="21"/>
      <c r="E42" s="15"/>
    </row>
    <row r="43" spans="1:5" x14ac:dyDescent="0.3">
      <c r="A43" s="31"/>
      <c r="B43" s="15"/>
      <c r="C43" s="32" t="str">
        <f>IF($B43="","",IFERROR(INDEX(Workers!$B$4:$B$103,MATCH($B43,Workers!$A$4:$A$103,0)),"Code not found"))</f>
        <v/>
      </c>
      <c r="D43" s="21"/>
      <c r="E43" s="15"/>
    </row>
    <row r="44" spans="1:5" x14ac:dyDescent="0.3">
      <c r="A44" s="31"/>
      <c r="B44" s="15"/>
      <c r="C44" s="32" t="str">
        <f>IF($B44="","",IFERROR(INDEX(Workers!$B$4:$B$103,MATCH($B44,Workers!$A$4:$A$103,0)),"Code not found"))</f>
        <v/>
      </c>
      <c r="D44" s="21"/>
      <c r="E44" s="15"/>
    </row>
    <row r="45" spans="1:5" x14ac:dyDescent="0.3">
      <c r="A45" s="31"/>
      <c r="B45" s="15"/>
      <c r="C45" s="32" t="str">
        <f>IF($B45="","",IFERROR(INDEX(Workers!$B$4:$B$103,MATCH($B45,Workers!$A$4:$A$103,0)),"Code not found"))</f>
        <v/>
      </c>
      <c r="D45" s="21"/>
      <c r="E45" s="15"/>
    </row>
    <row r="46" spans="1:5" x14ac:dyDescent="0.3">
      <c r="A46" s="31"/>
      <c r="B46" s="15"/>
      <c r="C46" s="32" t="str">
        <f>IF($B46="","",IFERROR(INDEX(Workers!$B$4:$B$103,MATCH($B46,Workers!$A$4:$A$103,0)),"Code not found"))</f>
        <v/>
      </c>
      <c r="D46" s="21"/>
      <c r="E46" s="15"/>
    </row>
    <row r="47" spans="1:5" x14ac:dyDescent="0.3">
      <c r="A47" s="31"/>
      <c r="B47" s="15"/>
      <c r="C47" s="32" t="str">
        <f>IF($B47="","",IFERROR(INDEX(Workers!$B$4:$B$103,MATCH($B47,Workers!$A$4:$A$103,0)),"Code not found"))</f>
        <v/>
      </c>
      <c r="D47" s="21"/>
      <c r="E47" s="15"/>
    </row>
    <row r="48" spans="1:5" x14ac:dyDescent="0.3">
      <c r="A48" s="31"/>
      <c r="B48" s="15"/>
      <c r="C48" s="32" t="str">
        <f>IF($B48="","",IFERROR(INDEX(Workers!$B$4:$B$103,MATCH($B48,Workers!$A$4:$A$103,0)),"Code not found"))</f>
        <v/>
      </c>
      <c r="D48" s="21"/>
      <c r="E48" s="15"/>
    </row>
    <row r="49" spans="1:5" x14ac:dyDescent="0.3">
      <c r="A49" s="31"/>
      <c r="B49" s="15"/>
      <c r="C49" s="32" t="str">
        <f>IF($B49="","",IFERROR(INDEX(Workers!$B$4:$B$103,MATCH($B49,Workers!$A$4:$A$103,0)),"Code not found"))</f>
        <v/>
      </c>
      <c r="D49" s="21"/>
      <c r="E49" s="15"/>
    </row>
    <row r="50" spans="1:5" x14ac:dyDescent="0.3">
      <c r="A50" s="31"/>
      <c r="B50" s="15"/>
      <c r="C50" s="32" t="str">
        <f>IF($B50="","",IFERROR(INDEX(Workers!$B$4:$B$103,MATCH($B50,Workers!$A$4:$A$103,0)),"Code not found"))</f>
        <v/>
      </c>
      <c r="D50" s="21"/>
      <c r="E50" s="15"/>
    </row>
    <row r="51" spans="1:5" x14ac:dyDescent="0.3">
      <c r="A51" s="31"/>
      <c r="B51" s="15"/>
      <c r="C51" s="32" t="str">
        <f>IF($B51="","",IFERROR(INDEX(Workers!$B$4:$B$103,MATCH($B51,Workers!$A$4:$A$103,0)),"Code not found"))</f>
        <v/>
      </c>
      <c r="D51" s="21"/>
      <c r="E51" s="15"/>
    </row>
    <row r="52" spans="1:5" x14ac:dyDescent="0.3">
      <c r="A52" s="31"/>
      <c r="B52" s="15"/>
      <c r="C52" s="32" t="str">
        <f>IF($B52="","",IFERROR(INDEX(Workers!$B$4:$B$103,MATCH($B52,Workers!$A$4:$A$103,0)),"Code not found"))</f>
        <v/>
      </c>
      <c r="D52" s="21"/>
      <c r="E52" s="15"/>
    </row>
    <row r="53" spans="1:5" x14ac:dyDescent="0.3">
      <c r="A53" s="31"/>
      <c r="B53" s="15"/>
      <c r="C53" s="32" t="str">
        <f>IF($B53="","",IFERROR(INDEX(Workers!$B$4:$B$103,MATCH($B53,Workers!$A$4:$A$103,0)),"Code not found"))</f>
        <v/>
      </c>
      <c r="D53" s="21"/>
      <c r="E53" s="15"/>
    </row>
    <row r="54" spans="1:5" x14ac:dyDescent="0.3">
      <c r="A54" s="31"/>
      <c r="B54" s="15"/>
      <c r="C54" s="32" t="str">
        <f>IF($B54="","",IFERROR(INDEX(Workers!$B$4:$B$103,MATCH($B54,Workers!$A$4:$A$103,0)),"Code not found"))</f>
        <v/>
      </c>
      <c r="D54" s="21"/>
      <c r="E54" s="15"/>
    </row>
    <row r="55" spans="1:5" x14ac:dyDescent="0.3">
      <c r="A55" s="31"/>
      <c r="B55" s="15"/>
      <c r="C55" s="32" t="str">
        <f>IF($B55="","",IFERROR(INDEX(Workers!$B$4:$B$103,MATCH($B55,Workers!$A$4:$A$103,0)),"Code not found"))</f>
        <v/>
      </c>
      <c r="D55" s="21"/>
      <c r="E55" s="15"/>
    </row>
    <row r="56" spans="1:5" x14ac:dyDescent="0.3">
      <c r="A56" s="31"/>
      <c r="B56" s="15"/>
      <c r="C56" s="32" t="str">
        <f>IF($B56="","",IFERROR(INDEX(Workers!$B$4:$B$103,MATCH($B56,Workers!$A$4:$A$103,0)),"Code not found"))</f>
        <v/>
      </c>
      <c r="D56" s="21"/>
      <c r="E56" s="15"/>
    </row>
    <row r="57" spans="1:5" x14ac:dyDescent="0.3">
      <c r="A57" s="31"/>
      <c r="B57" s="15"/>
      <c r="C57" s="32" t="str">
        <f>IF($B57="","",IFERROR(INDEX(Workers!$B$4:$B$103,MATCH($B57,Workers!$A$4:$A$103,0)),"Code not found"))</f>
        <v/>
      </c>
      <c r="D57" s="21"/>
      <c r="E57" s="15"/>
    </row>
    <row r="58" spans="1:5" x14ac:dyDescent="0.3">
      <c r="A58" s="31"/>
      <c r="B58" s="15"/>
      <c r="C58" s="32" t="str">
        <f>IF($B58="","",IFERROR(INDEX(Workers!$B$4:$B$103,MATCH($B58,Workers!$A$4:$A$103,0)),"Code not found"))</f>
        <v/>
      </c>
      <c r="D58" s="21"/>
      <c r="E58" s="15"/>
    </row>
    <row r="59" spans="1:5" x14ac:dyDescent="0.3">
      <c r="A59" s="31"/>
      <c r="B59" s="15"/>
      <c r="C59" s="32" t="str">
        <f>IF($B59="","",IFERROR(INDEX(Workers!$B$4:$B$103,MATCH($B59,Workers!$A$4:$A$103,0)),"Code not found"))</f>
        <v/>
      </c>
      <c r="D59" s="21"/>
      <c r="E59" s="15"/>
    </row>
    <row r="60" spans="1:5" x14ac:dyDescent="0.3">
      <c r="A60" s="31"/>
      <c r="B60" s="15"/>
      <c r="C60" s="32" t="str">
        <f>IF($B60="","",IFERROR(INDEX(Workers!$B$4:$B$103,MATCH($B60,Workers!$A$4:$A$103,0)),"Code not found"))</f>
        <v/>
      </c>
      <c r="D60" s="21"/>
      <c r="E60" s="15"/>
    </row>
    <row r="61" spans="1:5" x14ac:dyDescent="0.3">
      <c r="A61" s="31"/>
      <c r="B61" s="15"/>
      <c r="C61" s="32" t="str">
        <f>IF($B61="","",IFERROR(INDEX(Workers!$B$4:$B$103,MATCH($B61,Workers!$A$4:$A$103,0)),"Code not found"))</f>
        <v/>
      </c>
      <c r="D61" s="21"/>
      <c r="E61" s="15"/>
    </row>
    <row r="62" spans="1:5" x14ac:dyDescent="0.3">
      <c r="A62" s="31"/>
      <c r="B62" s="15"/>
      <c r="C62" s="32" t="str">
        <f>IF($B62="","",IFERROR(INDEX(Workers!$B$4:$B$103,MATCH($B62,Workers!$A$4:$A$103,0)),"Code not found"))</f>
        <v/>
      </c>
      <c r="D62" s="21"/>
      <c r="E62" s="15"/>
    </row>
    <row r="63" spans="1:5" x14ac:dyDescent="0.3">
      <c r="A63" s="31"/>
      <c r="B63" s="15"/>
      <c r="C63" s="32" t="str">
        <f>IF($B63="","",IFERROR(INDEX(Workers!$B$4:$B$103,MATCH($B63,Workers!$A$4:$A$103,0)),"Code not found"))</f>
        <v/>
      </c>
      <c r="D63" s="21"/>
      <c r="E63" s="15"/>
    </row>
    <row r="64" spans="1:5" x14ac:dyDescent="0.3">
      <c r="A64" s="31"/>
      <c r="B64" s="15"/>
      <c r="C64" s="32" t="str">
        <f>IF($B64="","",IFERROR(INDEX(Workers!$B$4:$B$103,MATCH($B64,Workers!$A$4:$A$103,0)),"Code not found"))</f>
        <v/>
      </c>
      <c r="D64" s="21"/>
      <c r="E64" s="15"/>
    </row>
    <row r="65" spans="1:5" x14ac:dyDescent="0.3">
      <c r="A65" s="31"/>
      <c r="B65" s="15"/>
      <c r="C65" s="32" t="str">
        <f>IF($B65="","",IFERROR(INDEX(Workers!$B$4:$B$103,MATCH($B65,Workers!$A$4:$A$103,0)),"Code not found"))</f>
        <v/>
      </c>
      <c r="D65" s="21"/>
      <c r="E65" s="15"/>
    </row>
    <row r="66" spans="1:5" x14ac:dyDescent="0.3">
      <c r="A66" s="31"/>
      <c r="B66" s="15"/>
      <c r="C66" s="32" t="str">
        <f>IF($B66="","",IFERROR(INDEX(Workers!$B$4:$B$103,MATCH($B66,Workers!$A$4:$A$103,0)),"Code not found"))</f>
        <v/>
      </c>
      <c r="D66" s="21"/>
      <c r="E66" s="15"/>
    </row>
    <row r="67" spans="1:5" x14ac:dyDescent="0.3">
      <c r="A67" s="31"/>
      <c r="B67" s="15"/>
      <c r="C67" s="32" t="str">
        <f>IF($B67="","",IFERROR(INDEX(Workers!$B$4:$B$103,MATCH($B67,Workers!$A$4:$A$103,0)),"Code not found"))</f>
        <v/>
      </c>
      <c r="D67" s="21"/>
      <c r="E67" s="15"/>
    </row>
    <row r="68" spans="1:5" x14ac:dyDescent="0.3">
      <c r="A68" s="31"/>
      <c r="B68" s="15"/>
      <c r="C68" s="32" t="str">
        <f>IF($B68="","",IFERROR(INDEX(Workers!$B$4:$B$103,MATCH($B68,Workers!$A$4:$A$103,0)),"Code not found"))</f>
        <v/>
      </c>
      <c r="D68" s="21"/>
      <c r="E68" s="15"/>
    </row>
    <row r="69" spans="1:5" x14ac:dyDescent="0.3">
      <c r="A69" s="31"/>
      <c r="B69" s="15"/>
      <c r="C69" s="32" t="str">
        <f>IF($B69="","",IFERROR(INDEX(Workers!$B$4:$B$103,MATCH($B69,Workers!$A$4:$A$103,0)),"Code not found"))</f>
        <v/>
      </c>
      <c r="D69" s="21"/>
      <c r="E69" s="15"/>
    </row>
    <row r="70" spans="1:5" x14ac:dyDescent="0.3">
      <c r="A70" s="31"/>
      <c r="B70" s="15"/>
      <c r="C70" s="32" t="str">
        <f>IF($B70="","",IFERROR(INDEX(Workers!$B$4:$B$103,MATCH($B70,Workers!$A$4:$A$103,0)),"Code not found"))</f>
        <v/>
      </c>
      <c r="D70" s="21"/>
      <c r="E70" s="15"/>
    </row>
    <row r="71" spans="1:5" x14ac:dyDescent="0.3">
      <c r="A71" s="31"/>
      <c r="B71" s="15"/>
      <c r="C71" s="32" t="str">
        <f>IF($B71="","",IFERROR(INDEX(Workers!$B$4:$B$103,MATCH($B71,Workers!$A$4:$A$103,0)),"Code not found"))</f>
        <v/>
      </c>
      <c r="D71" s="21"/>
      <c r="E71" s="15"/>
    </row>
    <row r="72" spans="1:5" x14ac:dyDescent="0.3">
      <c r="A72" s="31"/>
      <c r="B72" s="15"/>
      <c r="C72" s="32" t="str">
        <f>IF($B72="","",IFERROR(INDEX(Workers!$B$4:$B$103,MATCH($B72,Workers!$A$4:$A$103,0)),"Code not found"))</f>
        <v/>
      </c>
      <c r="D72" s="21"/>
      <c r="E72" s="15"/>
    </row>
    <row r="73" spans="1:5" x14ac:dyDescent="0.3">
      <c r="A73" s="31"/>
      <c r="B73" s="15"/>
      <c r="C73" s="32" t="str">
        <f>IF($B73="","",IFERROR(INDEX(Workers!$B$4:$B$103,MATCH($B73,Workers!$A$4:$A$103,0)),"Code not found"))</f>
        <v/>
      </c>
      <c r="D73" s="21"/>
      <c r="E73" s="15"/>
    </row>
    <row r="74" spans="1:5" x14ac:dyDescent="0.3">
      <c r="A74" s="31"/>
      <c r="B74" s="15"/>
      <c r="C74" s="32" t="str">
        <f>IF($B74="","",IFERROR(INDEX(Workers!$B$4:$B$103,MATCH($B74,Workers!$A$4:$A$103,0)),"Code not found"))</f>
        <v/>
      </c>
      <c r="D74" s="21"/>
      <c r="E74" s="15"/>
    </row>
    <row r="75" spans="1:5" x14ac:dyDescent="0.3">
      <c r="A75" s="31"/>
      <c r="B75" s="15"/>
      <c r="C75" s="32" t="str">
        <f>IF($B75="","",IFERROR(INDEX(Workers!$B$4:$B$103,MATCH($B75,Workers!$A$4:$A$103,0)),"Code not found"))</f>
        <v/>
      </c>
      <c r="D75" s="21"/>
      <c r="E75" s="15"/>
    </row>
    <row r="76" spans="1:5" x14ac:dyDescent="0.3">
      <c r="A76" s="31"/>
      <c r="B76" s="15"/>
      <c r="C76" s="32" t="str">
        <f>IF($B76="","",IFERROR(INDEX(Workers!$B$4:$B$103,MATCH($B76,Workers!$A$4:$A$103,0)),"Code not found"))</f>
        <v/>
      </c>
      <c r="D76" s="21"/>
      <c r="E76" s="15"/>
    </row>
    <row r="77" spans="1:5" x14ac:dyDescent="0.3">
      <c r="A77" s="31"/>
      <c r="B77" s="15"/>
      <c r="C77" s="32" t="str">
        <f>IF($B77="","",IFERROR(INDEX(Workers!$B$4:$B$103,MATCH($B77,Workers!$A$4:$A$103,0)),"Code not found"))</f>
        <v/>
      </c>
      <c r="D77" s="21"/>
      <c r="E77" s="15"/>
    </row>
    <row r="78" spans="1:5" x14ac:dyDescent="0.3">
      <c r="A78" s="31"/>
      <c r="B78" s="15"/>
      <c r="C78" s="32" t="str">
        <f>IF($B78="","",IFERROR(INDEX(Workers!$B$4:$B$103,MATCH($B78,Workers!$A$4:$A$103,0)),"Code not found"))</f>
        <v/>
      </c>
      <c r="D78" s="21"/>
      <c r="E78" s="15"/>
    </row>
    <row r="79" spans="1:5" x14ac:dyDescent="0.3">
      <c r="A79" s="31"/>
      <c r="B79" s="15"/>
      <c r="C79" s="32" t="str">
        <f>IF($B79="","",IFERROR(INDEX(Workers!$B$4:$B$103,MATCH($B79,Workers!$A$4:$A$103,0)),"Code not found"))</f>
        <v/>
      </c>
      <c r="D79" s="21"/>
      <c r="E79" s="15"/>
    </row>
    <row r="80" spans="1:5" x14ac:dyDescent="0.3">
      <c r="A80" s="31"/>
      <c r="B80" s="15"/>
      <c r="C80" s="32" t="str">
        <f>IF($B80="","",IFERROR(INDEX(Workers!$B$4:$B$103,MATCH($B80,Workers!$A$4:$A$103,0)),"Code not found"))</f>
        <v/>
      </c>
      <c r="D80" s="21"/>
      <c r="E80" s="15"/>
    </row>
    <row r="81" spans="1:5" x14ac:dyDescent="0.3">
      <c r="A81" s="31"/>
      <c r="B81" s="15"/>
      <c r="C81" s="32" t="str">
        <f>IF($B81="","",IFERROR(INDEX(Workers!$B$4:$B$103,MATCH($B81,Workers!$A$4:$A$103,0)),"Code not found"))</f>
        <v/>
      </c>
      <c r="D81" s="21"/>
      <c r="E81" s="15"/>
    </row>
    <row r="82" spans="1:5" x14ac:dyDescent="0.3">
      <c r="A82" s="31"/>
      <c r="B82" s="15"/>
      <c r="C82" s="32" t="str">
        <f>IF($B82="","",IFERROR(INDEX(Workers!$B$4:$B$103,MATCH($B82,Workers!$A$4:$A$103,0)),"Code not found"))</f>
        <v/>
      </c>
      <c r="D82" s="21"/>
      <c r="E82" s="15"/>
    </row>
    <row r="83" spans="1:5" x14ac:dyDescent="0.3">
      <c r="A83" s="31"/>
      <c r="B83" s="15"/>
      <c r="C83" s="32" t="str">
        <f>IF($B83="","",IFERROR(INDEX(Workers!$B$4:$B$103,MATCH($B83,Workers!$A$4:$A$103,0)),"Code not found"))</f>
        <v/>
      </c>
      <c r="D83" s="21"/>
      <c r="E83" s="15"/>
    </row>
    <row r="84" spans="1:5" x14ac:dyDescent="0.3">
      <c r="A84" s="31"/>
      <c r="B84" s="15"/>
      <c r="C84" s="32" t="str">
        <f>IF($B84="","",IFERROR(INDEX(Workers!$B$4:$B$103,MATCH($B84,Workers!$A$4:$A$103,0)),"Code not found"))</f>
        <v/>
      </c>
      <c r="D84" s="21"/>
      <c r="E84" s="15"/>
    </row>
    <row r="85" spans="1:5" x14ac:dyDescent="0.3">
      <c r="A85" s="31"/>
      <c r="B85" s="15"/>
      <c r="C85" s="32" t="str">
        <f>IF($B85="","",IFERROR(INDEX(Workers!$B$4:$B$103,MATCH($B85,Workers!$A$4:$A$103,0)),"Code not found"))</f>
        <v/>
      </c>
      <c r="D85" s="21"/>
      <c r="E85" s="15"/>
    </row>
    <row r="86" spans="1:5" x14ac:dyDescent="0.3">
      <c r="A86" s="31"/>
      <c r="B86" s="15"/>
      <c r="C86" s="32" t="str">
        <f>IF($B86="","",IFERROR(INDEX(Workers!$B$4:$B$103,MATCH($B86,Workers!$A$4:$A$103,0)),"Code not found"))</f>
        <v/>
      </c>
      <c r="D86" s="21"/>
      <c r="E86" s="15"/>
    </row>
    <row r="87" spans="1:5" x14ac:dyDescent="0.3">
      <c r="A87" s="31"/>
      <c r="B87" s="15"/>
      <c r="C87" s="32" t="str">
        <f>IF($B87="","",IFERROR(INDEX(Workers!$B$4:$B$103,MATCH($B87,Workers!$A$4:$A$103,0)),"Code not found"))</f>
        <v/>
      </c>
      <c r="D87" s="21"/>
      <c r="E87" s="15"/>
    </row>
    <row r="88" spans="1:5" x14ac:dyDescent="0.3">
      <c r="A88" s="31"/>
      <c r="B88" s="15"/>
      <c r="C88" s="32" t="str">
        <f>IF($B88="","",IFERROR(INDEX(Workers!$B$4:$B$103,MATCH($B88,Workers!$A$4:$A$103,0)),"Code not found"))</f>
        <v/>
      </c>
      <c r="D88" s="21"/>
      <c r="E88" s="15"/>
    </row>
    <row r="89" spans="1:5" x14ac:dyDescent="0.3">
      <c r="A89" s="31"/>
      <c r="B89" s="15"/>
      <c r="C89" s="32" t="str">
        <f>IF($B89="","",IFERROR(INDEX(Workers!$B$4:$B$103,MATCH($B89,Workers!$A$4:$A$103,0)),"Code not found"))</f>
        <v/>
      </c>
      <c r="D89" s="21"/>
      <c r="E89" s="15"/>
    </row>
    <row r="90" spans="1:5" x14ac:dyDescent="0.3">
      <c r="A90" s="31"/>
      <c r="B90" s="15"/>
      <c r="C90" s="32" t="str">
        <f>IF($B90="","",IFERROR(INDEX(Workers!$B$4:$B$103,MATCH($B90,Workers!$A$4:$A$103,0)),"Code not found"))</f>
        <v/>
      </c>
      <c r="D90" s="21"/>
      <c r="E90" s="15"/>
    </row>
    <row r="91" spans="1:5" x14ac:dyDescent="0.3">
      <c r="A91" s="31"/>
      <c r="B91" s="15"/>
      <c r="C91" s="32" t="str">
        <f>IF($B91="","",IFERROR(INDEX(Workers!$B$4:$B$103,MATCH($B91,Workers!$A$4:$A$103,0)),"Code not found"))</f>
        <v/>
      </c>
      <c r="D91" s="21"/>
      <c r="E91" s="15"/>
    </row>
    <row r="92" spans="1:5" x14ac:dyDescent="0.3">
      <c r="A92" s="31"/>
      <c r="B92" s="15"/>
      <c r="C92" s="32" t="str">
        <f>IF($B92="","",IFERROR(INDEX(Workers!$B$4:$B$103,MATCH($B92,Workers!$A$4:$A$103,0)),"Code not found"))</f>
        <v/>
      </c>
      <c r="D92" s="21"/>
      <c r="E92" s="15"/>
    </row>
    <row r="93" spans="1:5" x14ac:dyDescent="0.3">
      <c r="A93" s="31"/>
      <c r="B93" s="15"/>
      <c r="C93" s="32" t="str">
        <f>IF($B93="","",IFERROR(INDEX(Workers!$B$4:$B$103,MATCH($B93,Workers!$A$4:$A$103,0)),"Code not found"))</f>
        <v/>
      </c>
      <c r="D93" s="21"/>
      <c r="E93" s="15"/>
    </row>
    <row r="94" spans="1:5" x14ac:dyDescent="0.3">
      <c r="A94" s="31"/>
      <c r="B94" s="15"/>
      <c r="C94" s="32" t="str">
        <f>IF($B94="","",IFERROR(INDEX(Workers!$B$4:$B$103,MATCH($B94,Workers!$A$4:$A$103,0)),"Code not found"))</f>
        <v/>
      </c>
      <c r="D94" s="21"/>
      <c r="E94" s="15"/>
    </row>
    <row r="95" spans="1:5" x14ac:dyDescent="0.3">
      <c r="A95" s="31"/>
      <c r="B95" s="15"/>
      <c r="C95" s="32" t="str">
        <f>IF($B95="","",IFERROR(INDEX(Workers!$B$4:$B$103,MATCH($B95,Workers!$A$4:$A$103,0)),"Code not found"))</f>
        <v/>
      </c>
      <c r="D95" s="21"/>
      <c r="E95" s="15"/>
    </row>
    <row r="96" spans="1:5" x14ac:dyDescent="0.3">
      <c r="A96" s="31"/>
      <c r="B96" s="15"/>
      <c r="C96" s="32" t="str">
        <f>IF($B96="","",IFERROR(INDEX(Workers!$B$4:$B$103,MATCH($B96,Workers!$A$4:$A$103,0)),"Code not found"))</f>
        <v/>
      </c>
      <c r="D96" s="21"/>
      <c r="E96" s="15"/>
    </row>
    <row r="97" spans="1:5" x14ac:dyDescent="0.3">
      <c r="A97" s="31"/>
      <c r="B97" s="15"/>
      <c r="C97" s="32" t="str">
        <f>IF($B97="","",IFERROR(INDEX(Workers!$B$4:$B$103,MATCH($B97,Workers!$A$4:$A$103,0)),"Code not found"))</f>
        <v/>
      </c>
      <c r="D97" s="21"/>
      <c r="E97" s="15"/>
    </row>
    <row r="98" spans="1:5" x14ac:dyDescent="0.3">
      <c r="A98" s="31"/>
      <c r="B98" s="15"/>
      <c r="C98" s="32" t="str">
        <f>IF($B98="","",IFERROR(INDEX(Workers!$B$4:$B$103,MATCH($B98,Workers!$A$4:$A$103,0)),"Code not found"))</f>
        <v/>
      </c>
      <c r="D98" s="21"/>
      <c r="E98" s="15"/>
    </row>
    <row r="99" spans="1:5" x14ac:dyDescent="0.3">
      <c r="A99" s="31"/>
      <c r="B99" s="15"/>
      <c r="C99" s="32" t="str">
        <f>IF($B99="","",IFERROR(INDEX(Workers!$B$4:$B$103,MATCH($B99,Workers!$A$4:$A$103,0)),"Code not found"))</f>
        <v/>
      </c>
      <c r="D99" s="21"/>
      <c r="E99" s="15"/>
    </row>
    <row r="100" spans="1:5" x14ac:dyDescent="0.3">
      <c r="A100" s="31"/>
      <c r="B100" s="15"/>
      <c r="C100" s="32" t="str">
        <f>IF($B100="","",IFERROR(INDEX(Workers!$B$4:$B$103,MATCH($B100,Workers!$A$4:$A$103,0)),"Code not found"))</f>
        <v/>
      </c>
      <c r="D100" s="21"/>
      <c r="E100" s="15"/>
    </row>
    <row r="101" spans="1:5" x14ac:dyDescent="0.3">
      <c r="A101" s="31"/>
      <c r="B101" s="15"/>
      <c r="C101" s="32" t="str">
        <f>IF($B101="","",IFERROR(INDEX(Workers!$B$4:$B$103,MATCH($B101,Workers!$A$4:$A$103,0)),"Code not found"))</f>
        <v/>
      </c>
      <c r="D101" s="21"/>
      <c r="E101" s="15"/>
    </row>
    <row r="102" spans="1:5" x14ac:dyDescent="0.3">
      <c r="A102" s="31"/>
      <c r="B102" s="15"/>
      <c r="C102" s="32" t="str">
        <f>IF($B102="","",IFERROR(INDEX(Workers!$B$4:$B$103,MATCH($B102,Workers!$A$4:$A$103,0)),"Code not found"))</f>
        <v/>
      </c>
      <c r="D102" s="21"/>
      <c r="E102" s="15"/>
    </row>
    <row r="103" spans="1:5" x14ac:dyDescent="0.3">
      <c r="A103" s="31"/>
      <c r="B103" s="15"/>
      <c r="C103" s="32" t="str">
        <f>IF($B103="","",IFERROR(INDEX(Workers!$B$4:$B$103,MATCH($B103,Workers!$A$4:$A$103,0)),"Code not found"))</f>
        <v/>
      </c>
      <c r="D103" s="21"/>
      <c r="E103" s="15"/>
    </row>
    <row r="104" spans="1:5" x14ac:dyDescent="0.3">
      <c r="A104" s="31"/>
      <c r="B104" s="15"/>
      <c r="C104" s="32" t="str">
        <f>IF($B104="","",IFERROR(INDEX(Workers!$B$4:$B$103,MATCH($B104,Workers!$A$4:$A$103,0)),"Code not found"))</f>
        <v/>
      </c>
      <c r="D104" s="21"/>
      <c r="E104" s="15"/>
    </row>
    <row r="105" spans="1:5" x14ac:dyDescent="0.3">
      <c r="A105" s="31"/>
      <c r="B105" s="15"/>
      <c r="C105" s="32" t="str">
        <f>IF($B105="","",IFERROR(INDEX(Workers!$B$4:$B$103,MATCH($B105,Workers!$A$4:$A$103,0)),"Code not found"))</f>
        <v/>
      </c>
      <c r="D105" s="21"/>
      <c r="E105" s="15"/>
    </row>
    <row r="106" spans="1:5" x14ac:dyDescent="0.3">
      <c r="A106" s="31"/>
      <c r="B106" s="15"/>
      <c r="C106" s="32" t="str">
        <f>IF($B106="","",IFERROR(INDEX(Workers!$B$4:$B$103,MATCH($B106,Workers!$A$4:$A$103,0)),"Code not found"))</f>
        <v/>
      </c>
      <c r="D106" s="21"/>
      <c r="E106" s="15"/>
    </row>
    <row r="107" spans="1:5" x14ac:dyDescent="0.3">
      <c r="A107" s="31"/>
      <c r="B107" s="15"/>
      <c r="C107" s="32" t="str">
        <f>IF($B107="","",IFERROR(INDEX(Workers!$B$4:$B$103,MATCH($B107,Workers!$A$4:$A$103,0)),"Code not found"))</f>
        <v/>
      </c>
      <c r="D107" s="21"/>
      <c r="E107" s="15"/>
    </row>
    <row r="108" spans="1:5" x14ac:dyDescent="0.3">
      <c r="A108" s="31"/>
      <c r="B108" s="15"/>
      <c r="C108" s="32" t="str">
        <f>IF($B108="","",IFERROR(INDEX(Workers!$B$4:$B$103,MATCH($B108,Workers!$A$4:$A$103,0)),"Code not found"))</f>
        <v/>
      </c>
      <c r="D108" s="21"/>
      <c r="E108" s="15"/>
    </row>
    <row r="109" spans="1:5" x14ac:dyDescent="0.3">
      <c r="A109" s="31"/>
      <c r="B109" s="15"/>
      <c r="C109" s="32" t="str">
        <f>IF($B109="","",IFERROR(INDEX(Workers!$B$4:$B$103,MATCH($B109,Workers!$A$4:$A$103,0)),"Code not found"))</f>
        <v/>
      </c>
      <c r="D109" s="21"/>
      <c r="E109" s="15"/>
    </row>
    <row r="110" spans="1:5" x14ac:dyDescent="0.3">
      <c r="A110" s="31"/>
      <c r="B110" s="15"/>
      <c r="C110" s="32" t="str">
        <f>IF($B110="","",IFERROR(INDEX(Workers!$B$4:$B$103,MATCH($B110,Workers!$A$4:$A$103,0)),"Code not found"))</f>
        <v/>
      </c>
      <c r="D110" s="21"/>
      <c r="E110" s="15"/>
    </row>
    <row r="111" spans="1:5" x14ac:dyDescent="0.3">
      <c r="A111" s="31"/>
      <c r="B111" s="15"/>
      <c r="C111" s="32" t="str">
        <f>IF($B111="","",IFERROR(INDEX(Workers!$B$4:$B$103,MATCH($B111,Workers!$A$4:$A$103,0)),"Code not found"))</f>
        <v/>
      </c>
      <c r="D111" s="21"/>
      <c r="E111" s="15"/>
    </row>
    <row r="112" spans="1:5" x14ac:dyDescent="0.3">
      <c r="A112" s="31"/>
      <c r="B112" s="15"/>
      <c r="C112" s="32" t="str">
        <f>IF($B112="","",IFERROR(INDEX(Workers!$B$4:$B$103,MATCH($B112,Workers!$A$4:$A$103,0)),"Code not found"))</f>
        <v/>
      </c>
      <c r="D112" s="21"/>
      <c r="E112" s="15"/>
    </row>
    <row r="113" spans="1:5" x14ac:dyDescent="0.3">
      <c r="A113" s="31"/>
      <c r="B113" s="15"/>
      <c r="C113" s="32" t="str">
        <f>IF($B113="","",IFERROR(INDEX(Workers!$B$4:$B$103,MATCH($B113,Workers!$A$4:$A$103,0)),"Code not found"))</f>
        <v/>
      </c>
      <c r="D113" s="21"/>
      <c r="E113" s="15"/>
    </row>
    <row r="114" spans="1:5" x14ac:dyDescent="0.3">
      <c r="A114" s="31"/>
      <c r="B114" s="15"/>
      <c r="C114" s="32" t="str">
        <f>IF($B114="","",IFERROR(INDEX(Workers!$B$4:$B$103,MATCH($B114,Workers!$A$4:$A$103,0)),"Code not found"))</f>
        <v/>
      </c>
      <c r="D114" s="21"/>
      <c r="E114" s="15"/>
    </row>
    <row r="115" spans="1:5" x14ac:dyDescent="0.3">
      <c r="A115" s="31"/>
      <c r="B115" s="15"/>
      <c r="C115" s="32" t="str">
        <f>IF($B115="","",IFERROR(INDEX(Workers!$B$4:$B$103,MATCH($B115,Workers!$A$4:$A$103,0)),"Code not found"))</f>
        <v/>
      </c>
      <c r="D115" s="21"/>
      <c r="E115" s="15"/>
    </row>
    <row r="116" spans="1:5" x14ac:dyDescent="0.3">
      <c r="A116" s="31"/>
      <c r="B116" s="15"/>
      <c r="C116" s="32" t="str">
        <f>IF($B116="","",IFERROR(INDEX(Workers!$B$4:$B$103,MATCH($B116,Workers!$A$4:$A$103,0)),"Code not found"))</f>
        <v/>
      </c>
      <c r="D116" s="21"/>
      <c r="E116" s="15"/>
    </row>
    <row r="117" spans="1:5" x14ac:dyDescent="0.3">
      <c r="A117" s="31"/>
      <c r="B117" s="15"/>
      <c r="C117" s="32" t="str">
        <f>IF($B117="","",IFERROR(INDEX(Workers!$B$4:$B$103,MATCH($B117,Workers!$A$4:$A$103,0)),"Code not found"))</f>
        <v/>
      </c>
      <c r="D117" s="21"/>
      <c r="E117" s="15"/>
    </row>
    <row r="118" spans="1:5" x14ac:dyDescent="0.3">
      <c r="A118" s="31"/>
      <c r="B118" s="15"/>
      <c r="C118" s="32" t="str">
        <f>IF($B118="","",IFERROR(INDEX(Workers!$B$4:$B$103,MATCH($B118,Workers!$A$4:$A$103,0)),"Code not found"))</f>
        <v/>
      </c>
      <c r="D118" s="21"/>
      <c r="E118" s="15"/>
    </row>
    <row r="119" spans="1:5" x14ac:dyDescent="0.3">
      <c r="A119" s="31"/>
      <c r="B119" s="15"/>
      <c r="C119" s="32" t="str">
        <f>IF($B119="","",IFERROR(INDEX(Workers!$B$4:$B$103,MATCH($B119,Workers!$A$4:$A$103,0)),"Code not found"))</f>
        <v/>
      </c>
      <c r="D119" s="21"/>
      <c r="E119" s="15"/>
    </row>
    <row r="120" spans="1:5" x14ac:dyDescent="0.3">
      <c r="A120" s="31"/>
      <c r="B120" s="15"/>
      <c r="C120" s="32" t="str">
        <f>IF($B120="","",IFERROR(INDEX(Workers!$B$4:$B$103,MATCH($B120,Workers!$A$4:$A$103,0)),"Code not found"))</f>
        <v/>
      </c>
      <c r="D120" s="21"/>
      <c r="E120" s="15"/>
    </row>
    <row r="121" spans="1:5" x14ac:dyDescent="0.3">
      <c r="A121" s="31"/>
      <c r="B121" s="15"/>
      <c r="C121" s="32" t="str">
        <f>IF($B121="","",IFERROR(INDEX(Workers!$B$4:$B$103,MATCH($B121,Workers!$A$4:$A$103,0)),"Code not found"))</f>
        <v/>
      </c>
      <c r="D121" s="21"/>
      <c r="E121" s="15"/>
    </row>
    <row r="122" spans="1:5" x14ac:dyDescent="0.3">
      <c r="A122" s="31"/>
      <c r="B122" s="15"/>
      <c r="C122" s="32" t="str">
        <f>IF($B122="","",IFERROR(INDEX(Workers!$B$4:$B$103,MATCH($B122,Workers!$A$4:$A$103,0)),"Code not found"))</f>
        <v/>
      </c>
      <c r="D122" s="21"/>
      <c r="E122" s="15"/>
    </row>
    <row r="123" spans="1:5" x14ac:dyDescent="0.3">
      <c r="A123" s="31"/>
      <c r="B123" s="15"/>
      <c r="C123" s="32" t="str">
        <f>IF($B123="","",IFERROR(INDEX(Workers!$B$4:$B$103,MATCH($B123,Workers!$A$4:$A$103,0)),"Code not found"))</f>
        <v/>
      </c>
      <c r="D123" s="21"/>
      <c r="E123" s="15"/>
    </row>
    <row r="124" spans="1:5" x14ac:dyDescent="0.3">
      <c r="A124" s="31"/>
      <c r="B124" s="15"/>
      <c r="C124" s="32" t="str">
        <f>IF($B124="","",IFERROR(INDEX(Workers!$B$4:$B$103,MATCH($B124,Workers!$A$4:$A$103,0)),"Code not found"))</f>
        <v/>
      </c>
      <c r="D124" s="21"/>
      <c r="E124" s="15"/>
    </row>
    <row r="125" spans="1:5" x14ac:dyDescent="0.3">
      <c r="A125" s="31"/>
      <c r="B125" s="15"/>
      <c r="C125" s="32" t="str">
        <f>IF($B125="","",IFERROR(INDEX(Workers!$B$4:$B$103,MATCH($B125,Workers!$A$4:$A$103,0)),"Code not found"))</f>
        <v/>
      </c>
      <c r="D125" s="21"/>
      <c r="E125" s="15"/>
    </row>
    <row r="126" spans="1:5" x14ac:dyDescent="0.3">
      <c r="A126" s="31"/>
      <c r="B126" s="15"/>
      <c r="C126" s="32" t="str">
        <f>IF($B126="","",IFERROR(INDEX(Workers!$B$4:$B$103,MATCH($B126,Workers!$A$4:$A$103,0)),"Code not found"))</f>
        <v/>
      </c>
      <c r="D126" s="21"/>
      <c r="E126" s="15"/>
    </row>
    <row r="127" spans="1:5" x14ac:dyDescent="0.3">
      <c r="A127" s="31"/>
      <c r="B127" s="15"/>
      <c r="C127" s="32" t="str">
        <f>IF($B127="","",IFERROR(INDEX(Workers!$B$4:$B$103,MATCH($B127,Workers!$A$4:$A$103,0)),"Code not found"))</f>
        <v/>
      </c>
      <c r="D127" s="21"/>
      <c r="E127" s="15"/>
    </row>
    <row r="128" spans="1:5" x14ac:dyDescent="0.3">
      <c r="A128" s="31"/>
      <c r="B128" s="15"/>
      <c r="C128" s="32" t="str">
        <f>IF($B128="","",IFERROR(INDEX(Workers!$B$4:$B$103,MATCH($B128,Workers!$A$4:$A$103,0)),"Code not found"))</f>
        <v/>
      </c>
      <c r="D128" s="21"/>
      <c r="E128" s="15"/>
    </row>
    <row r="129" spans="1:5" x14ac:dyDescent="0.3">
      <c r="A129" s="31"/>
      <c r="B129" s="15"/>
      <c r="C129" s="32" t="str">
        <f>IF($B129="","",IFERROR(INDEX(Workers!$B$4:$B$103,MATCH($B129,Workers!$A$4:$A$103,0)),"Code not found"))</f>
        <v/>
      </c>
      <c r="D129" s="21"/>
      <c r="E129" s="15"/>
    </row>
    <row r="130" spans="1:5" x14ac:dyDescent="0.3">
      <c r="A130" s="31"/>
      <c r="B130" s="15"/>
      <c r="C130" s="32" t="str">
        <f>IF($B130="","",IFERROR(INDEX(Workers!$B$4:$B$103,MATCH($B130,Workers!$A$4:$A$103,0)),"Code not found"))</f>
        <v/>
      </c>
      <c r="D130" s="21"/>
      <c r="E130" s="15"/>
    </row>
    <row r="131" spans="1:5" x14ac:dyDescent="0.3">
      <c r="A131" s="31"/>
      <c r="B131" s="15"/>
      <c r="C131" s="32" t="str">
        <f>IF($B131="","",IFERROR(INDEX(Workers!$B$4:$B$103,MATCH($B131,Workers!$A$4:$A$103,0)),"Code not found"))</f>
        <v/>
      </c>
      <c r="D131" s="21"/>
      <c r="E131" s="15"/>
    </row>
    <row r="132" spans="1:5" x14ac:dyDescent="0.3">
      <c r="A132" s="31"/>
      <c r="B132" s="15"/>
      <c r="C132" s="32" t="str">
        <f>IF($B132="","",IFERROR(INDEX(Workers!$B$4:$B$103,MATCH($B132,Workers!$A$4:$A$103,0)),"Code not found"))</f>
        <v/>
      </c>
      <c r="D132" s="21"/>
      <c r="E132" s="15"/>
    </row>
    <row r="133" spans="1:5" x14ac:dyDescent="0.3">
      <c r="A133" s="31"/>
      <c r="B133" s="15"/>
      <c r="C133" s="32" t="str">
        <f>IF($B133="","",IFERROR(INDEX(Workers!$B$4:$B$103,MATCH($B133,Workers!$A$4:$A$103,0)),"Code not found"))</f>
        <v/>
      </c>
      <c r="D133" s="21"/>
      <c r="E133" s="15"/>
    </row>
    <row r="134" spans="1:5" x14ac:dyDescent="0.3">
      <c r="A134" s="31"/>
      <c r="B134" s="15"/>
      <c r="C134" s="32" t="str">
        <f>IF($B134="","",IFERROR(INDEX(Workers!$B$4:$B$103,MATCH($B134,Workers!$A$4:$A$103,0)),"Code not found"))</f>
        <v/>
      </c>
      <c r="D134" s="21"/>
      <c r="E134" s="15"/>
    </row>
    <row r="135" spans="1:5" x14ac:dyDescent="0.3">
      <c r="A135" s="31"/>
      <c r="B135" s="15"/>
      <c r="C135" s="32" t="str">
        <f>IF($B135="","",IFERROR(INDEX(Workers!$B$4:$B$103,MATCH($B135,Workers!$A$4:$A$103,0)),"Code not found"))</f>
        <v/>
      </c>
      <c r="D135" s="21"/>
      <c r="E135" s="15"/>
    </row>
    <row r="136" spans="1:5" x14ac:dyDescent="0.3">
      <c r="A136" s="31"/>
      <c r="B136" s="15"/>
      <c r="C136" s="32" t="str">
        <f>IF($B136="","",IFERROR(INDEX(Workers!$B$4:$B$103,MATCH($B136,Workers!$A$4:$A$103,0)),"Code not found"))</f>
        <v/>
      </c>
      <c r="D136" s="21"/>
      <c r="E136" s="15"/>
    </row>
    <row r="137" spans="1:5" x14ac:dyDescent="0.3">
      <c r="A137" s="31"/>
      <c r="B137" s="15"/>
      <c r="C137" s="32" t="str">
        <f>IF($B137="","",IFERROR(INDEX(Workers!$B$4:$B$103,MATCH($B137,Workers!$A$4:$A$103,0)),"Code not found"))</f>
        <v/>
      </c>
      <c r="D137" s="21"/>
      <c r="E137" s="15"/>
    </row>
    <row r="138" spans="1:5" x14ac:dyDescent="0.3">
      <c r="A138" s="31"/>
      <c r="B138" s="15"/>
      <c r="C138" s="32" t="str">
        <f>IF($B138="","",IFERROR(INDEX(Workers!$B$4:$B$103,MATCH($B138,Workers!$A$4:$A$103,0)),"Code not found"))</f>
        <v/>
      </c>
      <c r="D138" s="21"/>
      <c r="E138" s="15"/>
    </row>
    <row r="139" spans="1:5" x14ac:dyDescent="0.3">
      <c r="A139" s="31"/>
      <c r="B139" s="15"/>
      <c r="C139" s="32" t="str">
        <f>IF($B139="","",IFERROR(INDEX(Workers!$B$4:$B$103,MATCH($B139,Workers!$A$4:$A$103,0)),"Code not found"))</f>
        <v/>
      </c>
      <c r="D139" s="21"/>
      <c r="E139" s="15"/>
    </row>
    <row r="140" spans="1:5" x14ac:dyDescent="0.3">
      <c r="A140" s="31"/>
      <c r="B140" s="15"/>
      <c r="C140" s="32" t="str">
        <f>IF($B140="","",IFERROR(INDEX(Workers!$B$4:$B$103,MATCH($B140,Workers!$A$4:$A$103,0)),"Code not found"))</f>
        <v/>
      </c>
      <c r="D140" s="21"/>
      <c r="E140" s="15"/>
    </row>
    <row r="141" spans="1:5" x14ac:dyDescent="0.3">
      <c r="A141" s="31"/>
      <c r="B141" s="15"/>
      <c r="C141" s="32" t="str">
        <f>IF($B141="","",IFERROR(INDEX(Workers!$B$4:$B$103,MATCH($B141,Workers!$A$4:$A$103,0)),"Code not found"))</f>
        <v/>
      </c>
      <c r="D141" s="21"/>
      <c r="E141" s="15"/>
    </row>
    <row r="142" spans="1:5" x14ac:dyDescent="0.3">
      <c r="A142" s="31"/>
      <c r="B142" s="15"/>
      <c r="C142" s="32" t="str">
        <f>IF($B142="","",IFERROR(INDEX(Workers!$B$4:$B$103,MATCH($B142,Workers!$A$4:$A$103,0)),"Code not found"))</f>
        <v/>
      </c>
      <c r="D142" s="21"/>
      <c r="E142" s="15"/>
    </row>
    <row r="143" spans="1:5" x14ac:dyDescent="0.3">
      <c r="A143" s="31"/>
      <c r="B143" s="15"/>
      <c r="C143" s="32" t="str">
        <f>IF($B143="","",IFERROR(INDEX(Workers!$B$4:$B$103,MATCH($B143,Workers!$A$4:$A$103,0)),"Code not found"))</f>
        <v/>
      </c>
      <c r="D143" s="21"/>
      <c r="E143" s="15"/>
    </row>
    <row r="144" spans="1:5" x14ac:dyDescent="0.3">
      <c r="A144" s="31"/>
      <c r="B144" s="15"/>
      <c r="C144" s="32" t="str">
        <f>IF($B144="","",IFERROR(INDEX(Workers!$B$4:$B$103,MATCH($B144,Workers!$A$4:$A$103,0)),"Code not found"))</f>
        <v/>
      </c>
      <c r="D144" s="21"/>
      <c r="E144" s="15"/>
    </row>
    <row r="145" spans="1:5" x14ac:dyDescent="0.3">
      <c r="A145" s="31"/>
      <c r="B145" s="15"/>
      <c r="C145" s="32" t="str">
        <f>IF($B145="","",IFERROR(INDEX(Workers!$B$4:$B$103,MATCH($B145,Workers!$A$4:$A$103,0)),"Code not found"))</f>
        <v/>
      </c>
      <c r="D145" s="21"/>
      <c r="E145" s="15"/>
    </row>
    <row r="146" spans="1:5" x14ac:dyDescent="0.3">
      <c r="A146" s="31"/>
      <c r="B146" s="15"/>
      <c r="C146" s="32" t="str">
        <f>IF($B146="","",IFERROR(INDEX(Workers!$B$4:$B$103,MATCH($B146,Workers!$A$4:$A$103,0)),"Code not found"))</f>
        <v/>
      </c>
      <c r="D146" s="21"/>
      <c r="E146" s="15"/>
    </row>
    <row r="147" spans="1:5" x14ac:dyDescent="0.3">
      <c r="A147" s="31"/>
      <c r="B147" s="15"/>
      <c r="C147" s="32" t="str">
        <f>IF($B147="","",IFERROR(INDEX(Workers!$B$4:$B$103,MATCH($B147,Workers!$A$4:$A$103,0)),"Code not found"))</f>
        <v/>
      </c>
      <c r="D147" s="21"/>
      <c r="E147" s="15"/>
    </row>
    <row r="148" spans="1:5" x14ac:dyDescent="0.3">
      <c r="A148" s="31"/>
      <c r="B148" s="15"/>
      <c r="C148" s="32" t="str">
        <f>IF($B148="","",IFERROR(INDEX(Workers!$B$4:$B$103,MATCH($B148,Workers!$A$4:$A$103,0)),"Code not found"))</f>
        <v/>
      </c>
      <c r="D148" s="21"/>
      <c r="E148" s="15"/>
    </row>
    <row r="149" spans="1:5" x14ac:dyDescent="0.3">
      <c r="A149" s="31"/>
      <c r="B149" s="15"/>
      <c r="C149" s="32" t="str">
        <f>IF($B149="","",IFERROR(INDEX(Workers!$B$4:$B$103,MATCH($B149,Workers!$A$4:$A$103,0)),"Code not found"))</f>
        <v/>
      </c>
      <c r="D149" s="21"/>
      <c r="E149" s="15"/>
    </row>
    <row r="150" spans="1:5" x14ac:dyDescent="0.3">
      <c r="A150" s="31"/>
      <c r="B150" s="15"/>
      <c r="C150" s="32" t="str">
        <f>IF($B150="","",IFERROR(INDEX(Workers!$B$4:$B$103,MATCH($B150,Workers!$A$4:$A$103,0)),"Code not found"))</f>
        <v/>
      </c>
      <c r="D150" s="21"/>
      <c r="E150" s="15"/>
    </row>
    <row r="151" spans="1:5" x14ac:dyDescent="0.3">
      <c r="A151" s="31"/>
      <c r="B151" s="15"/>
      <c r="C151" s="32" t="str">
        <f>IF($B151="","",IFERROR(INDEX(Workers!$B$4:$B$103,MATCH($B151,Workers!$A$4:$A$103,0)),"Code not found"))</f>
        <v/>
      </c>
      <c r="D151" s="21"/>
      <c r="E151" s="15"/>
    </row>
    <row r="152" spans="1:5" x14ac:dyDescent="0.3">
      <c r="A152" s="31"/>
      <c r="B152" s="15"/>
      <c r="C152" s="32" t="str">
        <f>IF($B152="","",IFERROR(INDEX(Workers!$B$4:$B$103,MATCH($B152,Workers!$A$4:$A$103,0)),"Code not found"))</f>
        <v/>
      </c>
      <c r="D152" s="21"/>
      <c r="E152" s="15"/>
    </row>
    <row r="153" spans="1:5" x14ac:dyDescent="0.3">
      <c r="A153" s="31"/>
      <c r="B153" s="15"/>
      <c r="C153" s="32" t="str">
        <f>IF($B153="","",IFERROR(INDEX(Workers!$B$4:$B$103,MATCH($B153,Workers!$A$4:$A$103,0)),"Code not found"))</f>
        <v/>
      </c>
      <c r="D153" s="21"/>
      <c r="E153" s="15"/>
    </row>
    <row r="154" spans="1:5" x14ac:dyDescent="0.3">
      <c r="A154" s="31"/>
      <c r="B154" s="15"/>
      <c r="C154" s="32" t="str">
        <f>IF($B154="","",IFERROR(INDEX(Workers!$B$4:$B$103,MATCH($B154,Workers!$A$4:$A$103,0)),"Code not found"))</f>
        <v/>
      </c>
      <c r="D154" s="21"/>
      <c r="E154" s="15"/>
    </row>
    <row r="155" spans="1:5" x14ac:dyDescent="0.3">
      <c r="A155" s="31"/>
      <c r="B155" s="15"/>
      <c r="C155" s="32" t="str">
        <f>IF($B155="","",IFERROR(INDEX(Workers!$B$4:$B$103,MATCH($B155,Workers!$A$4:$A$103,0)),"Code not found"))</f>
        <v/>
      </c>
      <c r="D155" s="21"/>
      <c r="E155" s="15"/>
    </row>
    <row r="156" spans="1:5" x14ac:dyDescent="0.3">
      <c r="A156" s="31"/>
      <c r="B156" s="15"/>
      <c r="C156" s="32" t="str">
        <f>IF($B156="","",IFERROR(INDEX(Workers!$B$4:$B$103,MATCH($B156,Workers!$A$4:$A$103,0)),"Code not found"))</f>
        <v/>
      </c>
      <c r="D156" s="21"/>
      <c r="E156" s="15"/>
    </row>
    <row r="157" spans="1:5" x14ac:dyDescent="0.3">
      <c r="A157" s="31"/>
      <c r="B157" s="15"/>
      <c r="C157" s="32" t="str">
        <f>IF($B157="","",IFERROR(INDEX(Workers!$B$4:$B$103,MATCH($B157,Workers!$A$4:$A$103,0)),"Code not found"))</f>
        <v/>
      </c>
      <c r="D157" s="21"/>
      <c r="E157" s="15"/>
    </row>
    <row r="158" spans="1:5" x14ac:dyDescent="0.3">
      <c r="A158" s="31"/>
      <c r="B158" s="15"/>
      <c r="C158" s="32" t="str">
        <f>IF($B158="","",IFERROR(INDEX(Workers!$B$4:$B$103,MATCH($B158,Workers!$A$4:$A$103,0)),"Code not found"))</f>
        <v/>
      </c>
      <c r="D158" s="21"/>
      <c r="E158" s="15"/>
    </row>
    <row r="159" spans="1:5" x14ac:dyDescent="0.3">
      <c r="A159" s="31"/>
      <c r="B159" s="15"/>
      <c r="C159" s="32" t="str">
        <f>IF($B159="","",IFERROR(INDEX(Workers!$B$4:$B$103,MATCH($B159,Workers!$A$4:$A$103,0)),"Code not found"))</f>
        <v/>
      </c>
      <c r="D159" s="21"/>
      <c r="E159" s="15"/>
    </row>
    <row r="160" spans="1:5" x14ac:dyDescent="0.3">
      <c r="A160" s="31"/>
      <c r="B160" s="15"/>
      <c r="C160" s="32" t="str">
        <f>IF($B160="","",IFERROR(INDEX(Workers!$B$4:$B$103,MATCH($B160,Workers!$A$4:$A$103,0)),"Code not found"))</f>
        <v/>
      </c>
      <c r="D160" s="21"/>
      <c r="E160" s="15"/>
    </row>
    <row r="161" spans="1:5" x14ac:dyDescent="0.3">
      <c r="A161" s="31"/>
      <c r="B161" s="15"/>
      <c r="C161" s="32" t="str">
        <f>IF($B161="","",IFERROR(INDEX(Workers!$B$4:$B$103,MATCH($B161,Workers!$A$4:$A$103,0)),"Code not found"))</f>
        <v/>
      </c>
      <c r="D161" s="21"/>
      <c r="E161" s="15"/>
    </row>
    <row r="162" spans="1:5" x14ac:dyDescent="0.3">
      <c r="A162" s="31"/>
      <c r="B162" s="15"/>
      <c r="C162" s="32" t="str">
        <f>IF($B162="","",IFERROR(INDEX(Workers!$B$4:$B$103,MATCH($B162,Workers!$A$4:$A$103,0)),"Code not found"))</f>
        <v/>
      </c>
      <c r="D162" s="21"/>
      <c r="E162" s="15"/>
    </row>
    <row r="163" spans="1:5" x14ac:dyDescent="0.3">
      <c r="A163" s="31"/>
      <c r="B163" s="15"/>
      <c r="C163" s="32" t="str">
        <f>IF($B163="","",IFERROR(INDEX(Workers!$B$4:$B$103,MATCH($B163,Workers!$A$4:$A$103,0)),"Code not found"))</f>
        <v/>
      </c>
      <c r="D163" s="21"/>
      <c r="E163" s="15"/>
    </row>
    <row r="164" spans="1:5" x14ac:dyDescent="0.3">
      <c r="A164" s="31"/>
      <c r="B164" s="15"/>
      <c r="C164" s="32" t="str">
        <f>IF($B164="","",IFERROR(INDEX(Workers!$B$4:$B$103,MATCH($B164,Workers!$A$4:$A$103,0)),"Code not found"))</f>
        <v/>
      </c>
      <c r="D164" s="21"/>
      <c r="E164" s="15"/>
    </row>
    <row r="165" spans="1:5" x14ac:dyDescent="0.3">
      <c r="A165" s="31"/>
      <c r="B165" s="15"/>
      <c r="C165" s="32" t="str">
        <f>IF($B165="","",IFERROR(INDEX(Workers!$B$4:$B$103,MATCH($B165,Workers!$A$4:$A$103,0)),"Code not found"))</f>
        <v/>
      </c>
      <c r="D165" s="21"/>
      <c r="E165" s="15"/>
    </row>
    <row r="166" spans="1:5" x14ac:dyDescent="0.3">
      <c r="A166" s="31"/>
      <c r="B166" s="15"/>
      <c r="C166" s="32" t="str">
        <f>IF($B166="","",IFERROR(INDEX(Workers!$B$4:$B$103,MATCH($B166,Workers!$A$4:$A$103,0)),"Code not found"))</f>
        <v/>
      </c>
      <c r="D166" s="21"/>
      <c r="E166" s="15"/>
    </row>
    <row r="167" spans="1:5" x14ac:dyDescent="0.3">
      <c r="A167" s="31"/>
      <c r="B167" s="15"/>
      <c r="C167" s="32" t="str">
        <f>IF($B167="","",IFERROR(INDEX(Workers!$B$4:$B$103,MATCH($B167,Workers!$A$4:$A$103,0)),"Code not found"))</f>
        <v/>
      </c>
      <c r="D167" s="21"/>
      <c r="E167" s="15"/>
    </row>
    <row r="168" spans="1:5" x14ac:dyDescent="0.3">
      <c r="A168" s="31"/>
      <c r="B168" s="15"/>
      <c r="C168" s="32" t="str">
        <f>IF($B168="","",IFERROR(INDEX(Workers!$B$4:$B$103,MATCH($B168,Workers!$A$4:$A$103,0)),"Code not found"))</f>
        <v/>
      </c>
      <c r="D168" s="21"/>
      <c r="E168" s="15"/>
    </row>
    <row r="169" spans="1:5" x14ac:dyDescent="0.3">
      <c r="A169" s="31"/>
      <c r="B169" s="15"/>
      <c r="C169" s="32" t="str">
        <f>IF($B169="","",IFERROR(INDEX(Workers!$B$4:$B$103,MATCH($B169,Workers!$A$4:$A$103,0)),"Code not found"))</f>
        <v/>
      </c>
      <c r="D169" s="21"/>
      <c r="E169" s="15"/>
    </row>
    <row r="170" spans="1:5" x14ac:dyDescent="0.3">
      <c r="A170" s="31"/>
      <c r="B170" s="15"/>
      <c r="C170" s="32" t="str">
        <f>IF($B170="","",IFERROR(INDEX(Workers!$B$4:$B$103,MATCH($B170,Workers!$A$4:$A$103,0)),"Code not found"))</f>
        <v/>
      </c>
      <c r="D170" s="21"/>
      <c r="E170" s="15"/>
    </row>
    <row r="171" spans="1:5" x14ac:dyDescent="0.3">
      <c r="A171" s="31"/>
      <c r="B171" s="15"/>
      <c r="C171" s="32" t="str">
        <f>IF($B171="","",IFERROR(INDEX(Workers!$B$4:$B$103,MATCH($B171,Workers!$A$4:$A$103,0)),"Code not found"))</f>
        <v/>
      </c>
      <c r="D171" s="21"/>
      <c r="E171" s="15"/>
    </row>
    <row r="172" spans="1:5" x14ac:dyDescent="0.3">
      <c r="A172" s="31"/>
      <c r="B172" s="15"/>
      <c r="C172" s="32" t="str">
        <f>IF($B172="","",IFERROR(INDEX(Workers!$B$4:$B$103,MATCH($B172,Workers!$A$4:$A$103,0)),"Code not found"))</f>
        <v/>
      </c>
      <c r="D172" s="21"/>
      <c r="E172" s="15"/>
    </row>
    <row r="173" spans="1:5" x14ac:dyDescent="0.3">
      <c r="A173" s="31"/>
      <c r="B173" s="15"/>
      <c r="C173" s="32" t="str">
        <f>IF($B173="","",IFERROR(INDEX(Workers!$B$4:$B$103,MATCH($B173,Workers!$A$4:$A$103,0)),"Code not found"))</f>
        <v/>
      </c>
      <c r="D173" s="21"/>
      <c r="E173" s="15"/>
    </row>
    <row r="174" spans="1:5" x14ac:dyDescent="0.3">
      <c r="A174" s="31"/>
      <c r="B174" s="15"/>
      <c r="C174" s="32" t="str">
        <f>IF($B174="","",IFERROR(INDEX(Workers!$B$4:$B$103,MATCH($B174,Workers!$A$4:$A$103,0)),"Code not found"))</f>
        <v/>
      </c>
      <c r="D174" s="21"/>
      <c r="E174" s="15"/>
    </row>
    <row r="175" spans="1:5" x14ac:dyDescent="0.3">
      <c r="A175" s="31"/>
      <c r="B175" s="15"/>
      <c r="C175" s="32" t="str">
        <f>IF($B175="","",IFERROR(INDEX(Workers!$B$4:$B$103,MATCH($B175,Workers!$A$4:$A$103,0)),"Code not found"))</f>
        <v/>
      </c>
      <c r="D175" s="21"/>
      <c r="E175" s="15"/>
    </row>
    <row r="176" spans="1:5" x14ac:dyDescent="0.3">
      <c r="A176" s="31"/>
      <c r="B176" s="15"/>
      <c r="C176" s="32" t="str">
        <f>IF($B176="","",IFERROR(INDEX(Workers!$B$4:$B$103,MATCH($B176,Workers!$A$4:$A$103,0)),"Code not found"))</f>
        <v/>
      </c>
      <c r="D176" s="21"/>
      <c r="E176" s="15"/>
    </row>
    <row r="177" spans="1:5" x14ac:dyDescent="0.3">
      <c r="A177" s="31"/>
      <c r="B177" s="15"/>
      <c r="C177" s="32" t="str">
        <f>IF($B177="","",IFERROR(INDEX(Workers!$B$4:$B$103,MATCH($B177,Workers!$A$4:$A$103,0)),"Code not found"))</f>
        <v/>
      </c>
      <c r="D177" s="21"/>
      <c r="E177" s="15"/>
    </row>
    <row r="178" spans="1:5" x14ac:dyDescent="0.3">
      <c r="A178" s="31"/>
      <c r="B178" s="15"/>
      <c r="C178" s="32" t="str">
        <f>IF($B178="","",IFERROR(INDEX(Workers!$B$4:$B$103,MATCH($B178,Workers!$A$4:$A$103,0)),"Code not found"))</f>
        <v/>
      </c>
      <c r="D178" s="21"/>
      <c r="E178" s="15"/>
    </row>
    <row r="179" spans="1:5" x14ac:dyDescent="0.3">
      <c r="A179" s="31"/>
      <c r="B179" s="15"/>
      <c r="C179" s="32" t="str">
        <f>IF($B179="","",IFERROR(INDEX(Workers!$B$4:$B$103,MATCH($B179,Workers!$A$4:$A$103,0)),"Code not found"))</f>
        <v/>
      </c>
      <c r="D179" s="21"/>
      <c r="E179" s="15"/>
    </row>
    <row r="180" spans="1:5" x14ac:dyDescent="0.3">
      <c r="A180" s="31"/>
      <c r="B180" s="15"/>
      <c r="C180" s="32" t="str">
        <f>IF($B180="","",IFERROR(INDEX(Workers!$B$4:$B$103,MATCH($B180,Workers!$A$4:$A$103,0)),"Code not found"))</f>
        <v/>
      </c>
      <c r="D180" s="21"/>
      <c r="E180" s="15"/>
    </row>
    <row r="181" spans="1:5" x14ac:dyDescent="0.3">
      <c r="A181" s="31"/>
      <c r="B181" s="15"/>
      <c r="C181" s="32" t="str">
        <f>IF($B181="","",IFERROR(INDEX(Workers!$B$4:$B$103,MATCH($B181,Workers!$A$4:$A$103,0)),"Code not found"))</f>
        <v/>
      </c>
      <c r="D181" s="21"/>
      <c r="E181" s="15"/>
    </row>
    <row r="182" spans="1:5" x14ac:dyDescent="0.3">
      <c r="A182" s="31"/>
      <c r="B182" s="15"/>
      <c r="C182" s="32" t="str">
        <f>IF($B182="","",IFERROR(INDEX(Workers!$B$4:$B$103,MATCH($B182,Workers!$A$4:$A$103,0)),"Code not found"))</f>
        <v/>
      </c>
      <c r="D182" s="21"/>
      <c r="E182" s="15"/>
    </row>
    <row r="183" spans="1:5" x14ac:dyDescent="0.3">
      <c r="A183" s="31"/>
      <c r="B183" s="15"/>
      <c r="C183" s="32" t="str">
        <f>IF($B183="","",IFERROR(INDEX(Workers!$B$4:$B$103,MATCH($B183,Workers!$A$4:$A$103,0)),"Code not found"))</f>
        <v/>
      </c>
      <c r="D183" s="21"/>
      <c r="E183" s="15"/>
    </row>
    <row r="184" spans="1:5" x14ac:dyDescent="0.3">
      <c r="A184" s="31"/>
      <c r="B184" s="15"/>
      <c r="C184" s="32" t="str">
        <f>IF($B184="","",IFERROR(INDEX(Workers!$B$4:$B$103,MATCH($B184,Workers!$A$4:$A$103,0)),"Code not found"))</f>
        <v/>
      </c>
      <c r="D184" s="21"/>
      <c r="E184" s="15"/>
    </row>
    <row r="185" spans="1:5" x14ac:dyDescent="0.3">
      <c r="A185" s="31"/>
      <c r="B185" s="15"/>
      <c r="C185" s="32" t="str">
        <f>IF($B185="","",IFERROR(INDEX(Workers!$B$4:$B$103,MATCH($B185,Workers!$A$4:$A$103,0)),"Code not found"))</f>
        <v/>
      </c>
      <c r="D185" s="21"/>
      <c r="E185" s="15"/>
    </row>
    <row r="186" spans="1:5" x14ac:dyDescent="0.3">
      <c r="A186" s="31"/>
      <c r="B186" s="15"/>
      <c r="C186" s="32" t="str">
        <f>IF($B186="","",IFERROR(INDEX(Workers!$B$4:$B$103,MATCH($B186,Workers!$A$4:$A$103,0)),"Code not found"))</f>
        <v/>
      </c>
      <c r="D186" s="21"/>
      <c r="E186" s="15"/>
    </row>
    <row r="187" spans="1:5" x14ac:dyDescent="0.3">
      <c r="A187" s="31"/>
      <c r="B187" s="15"/>
      <c r="C187" s="32" t="str">
        <f>IF($B187="","",IFERROR(INDEX(Workers!$B$4:$B$103,MATCH($B187,Workers!$A$4:$A$103,0)),"Code not found"))</f>
        <v/>
      </c>
      <c r="D187" s="21"/>
      <c r="E187" s="15"/>
    </row>
    <row r="188" spans="1:5" x14ac:dyDescent="0.3">
      <c r="A188" s="31"/>
      <c r="B188" s="15"/>
      <c r="C188" s="32" t="str">
        <f>IF($B188="","",IFERROR(INDEX(Workers!$B$4:$B$103,MATCH($B188,Workers!$A$4:$A$103,0)),"Code not found"))</f>
        <v/>
      </c>
      <c r="D188" s="21"/>
      <c r="E188" s="15"/>
    </row>
    <row r="189" spans="1:5" x14ac:dyDescent="0.3">
      <c r="A189" s="31"/>
      <c r="B189" s="15"/>
      <c r="C189" s="32" t="str">
        <f>IF($B189="","",IFERROR(INDEX(Workers!$B$4:$B$103,MATCH($B189,Workers!$A$4:$A$103,0)),"Code not found"))</f>
        <v/>
      </c>
      <c r="D189" s="21"/>
      <c r="E189" s="15"/>
    </row>
    <row r="190" spans="1:5" x14ac:dyDescent="0.3">
      <c r="A190" s="31"/>
      <c r="B190" s="15"/>
      <c r="C190" s="32" t="str">
        <f>IF($B190="","",IFERROR(INDEX(Workers!$B$4:$B$103,MATCH($B190,Workers!$A$4:$A$103,0)),"Code not found"))</f>
        <v/>
      </c>
      <c r="D190" s="21"/>
      <c r="E190" s="15"/>
    </row>
    <row r="191" spans="1:5" x14ac:dyDescent="0.3">
      <c r="A191" s="31"/>
      <c r="B191" s="15"/>
      <c r="C191" s="32" t="str">
        <f>IF($B191="","",IFERROR(INDEX(Workers!$B$4:$B$103,MATCH($B191,Workers!$A$4:$A$103,0)),"Code not found"))</f>
        <v/>
      </c>
      <c r="D191" s="21"/>
      <c r="E191" s="15"/>
    </row>
    <row r="192" spans="1:5" x14ac:dyDescent="0.3">
      <c r="A192" s="31"/>
      <c r="B192" s="15"/>
      <c r="C192" s="32" t="str">
        <f>IF($B192="","",IFERROR(INDEX(Workers!$B$4:$B$103,MATCH($B192,Workers!$A$4:$A$103,0)),"Code not found"))</f>
        <v/>
      </c>
      <c r="D192" s="21"/>
      <c r="E192" s="15"/>
    </row>
    <row r="193" spans="1:5" x14ac:dyDescent="0.3">
      <c r="A193" s="31"/>
      <c r="B193" s="15"/>
      <c r="C193" s="32" t="str">
        <f>IF($B193="","",IFERROR(INDEX(Workers!$B$4:$B$103,MATCH($B193,Workers!$A$4:$A$103,0)),"Code not found"))</f>
        <v/>
      </c>
      <c r="D193" s="21"/>
      <c r="E193" s="15"/>
    </row>
    <row r="194" spans="1:5" x14ac:dyDescent="0.3">
      <c r="A194" s="31"/>
      <c r="B194" s="15"/>
      <c r="C194" s="32" t="str">
        <f>IF($B194="","",IFERROR(INDEX(Workers!$B$4:$B$103,MATCH($B194,Workers!$A$4:$A$103,0)),"Code not found"))</f>
        <v/>
      </c>
      <c r="D194" s="21"/>
      <c r="E194" s="15"/>
    </row>
    <row r="195" spans="1:5" x14ac:dyDescent="0.3">
      <c r="A195" s="31"/>
      <c r="B195" s="15"/>
      <c r="C195" s="32" t="str">
        <f>IF($B195="","",IFERROR(INDEX(Workers!$B$4:$B$103,MATCH($B195,Workers!$A$4:$A$103,0)),"Code not found"))</f>
        <v/>
      </c>
      <c r="D195" s="21"/>
      <c r="E195" s="15"/>
    </row>
    <row r="196" spans="1:5" x14ac:dyDescent="0.3">
      <c r="A196" s="31"/>
      <c r="B196" s="15"/>
      <c r="C196" s="32" t="str">
        <f>IF($B196="","",IFERROR(INDEX(Workers!$B$4:$B$103,MATCH($B196,Workers!$A$4:$A$103,0)),"Code not found"))</f>
        <v/>
      </c>
      <c r="D196" s="21"/>
      <c r="E196" s="15"/>
    </row>
    <row r="197" spans="1:5" x14ac:dyDescent="0.3">
      <c r="A197" s="31"/>
      <c r="B197" s="15"/>
      <c r="C197" s="32" t="str">
        <f>IF($B197="","",IFERROR(INDEX(Workers!$B$4:$B$103,MATCH($B197,Workers!$A$4:$A$103,0)),"Code not found"))</f>
        <v/>
      </c>
      <c r="D197" s="21"/>
      <c r="E197" s="15"/>
    </row>
    <row r="198" spans="1:5" x14ac:dyDescent="0.3">
      <c r="A198" s="31"/>
      <c r="B198" s="15"/>
      <c r="C198" s="32" t="str">
        <f>IF($B198="","",IFERROR(INDEX(Workers!$B$4:$B$103,MATCH($B198,Workers!$A$4:$A$103,0)),"Code not found"))</f>
        <v/>
      </c>
      <c r="D198" s="21"/>
      <c r="E198" s="15"/>
    </row>
    <row r="199" spans="1:5" x14ac:dyDescent="0.3">
      <c r="A199" s="31"/>
      <c r="B199" s="15"/>
      <c r="C199" s="32" t="str">
        <f>IF($B199="","",IFERROR(INDEX(Workers!$B$4:$B$103,MATCH($B199,Workers!$A$4:$A$103,0)),"Code not found"))</f>
        <v/>
      </c>
      <c r="D199" s="21"/>
      <c r="E199" s="15"/>
    </row>
    <row r="200" spans="1:5" x14ac:dyDescent="0.3">
      <c r="A200" s="31"/>
      <c r="B200" s="15"/>
      <c r="C200" s="32" t="str">
        <f>IF($B200="","",IFERROR(INDEX(Workers!$B$4:$B$103,MATCH($B200,Workers!$A$4:$A$103,0)),"Code not found"))</f>
        <v/>
      </c>
      <c r="D200" s="21"/>
      <c r="E200" s="15"/>
    </row>
    <row r="201" spans="1:5" x14ac:dyDescent="0.3">
      <c r="A201" s="31"/>
      <c r="B201" s="15"/>
      <c r="C201" s="32" t="str">
        <f>IF($B201="","",IFERROR(INDEX(Workers!$B$4:$B$103,MATCH($B201,Workers!$A$4:$A$103,0)),"Code not found"))</f>
        <v/>
      </c>
      <c r="D201" s="21"/>
      <c r="E201" s="15"/>
    </row>
    <row r="202" spans="1:5" x14ac:dyDescent="0.3">
      <c r="A202" s="31"/>
      <c r="B202" s="15"/>
      <c r="C202" s="32" t="str">
        <f>IF($B202="","",IFERROR(INDEX(Workers!$B$4:$B$103,MATCH($B202,Workers!$A$4:$A$103,0)),"Code not found"))</f>
        <v/>
      </c>
      <c r="D202" s="21"/>
      <c r="E202" s="15"/>
    </row>
    <row r="203" spans="1:5" x14ac:dyDescent="0.3">
      <c r="A203" s="31"/>
      <c r="B203" s="15"/>
      <c r="C203" s="32" t="str">
        <f>IF($B203="","",IFERROR(INDEX(Workers!$B$4:$B$103,MATCH($B203,Workers!$A$4:$A$103,0)),"Code not found"))</f>
        <v/>
      </c>
      <c r="D203" s="21"/>
      <c r="E203" s="15"/>
    </row>
    <row r="204" spans="1:5" x14ac:dyDescent="0.3">
      <c r="A204" s="31"/>
      <c r="B204" s="15"/>
      <c r="C204" s="32" t="str">
        <f>IF($B204="","",IFERROR(INDEX(Workers!$B$4:$B$103,MATCH($B204,Workers!$A$4:$A$103,0)),"Code not found"))</f>
        <v/>
      </c>
      <c r="D204" s="21"/>
      <c r="E204" s="15"/>
    </row>
    <row r="205" spans="1:5" x14ac:dyDescent="0.3">
      <c r="A205" s="31"/>
      <c r="B205" s="15"/>
      <c r="C205" s="32" t="str">
        <f>IF($B205="","",IFERROR(INDEX(Workers!$B$4:$B$103,MATCH($B205,Workers!$A$4:$A$103,0)),"Code not found"))</f>
        <v/>
      </c>
      <c r="D205" s="21"/>
      <c r="E205" s="15"/>
    </row>
    <row r="206" spans="1:5" x14ac:dyDescent="0.3">
      <c r="A206" s="31"/>
      <c r="B206" s="15"/>
      <c r="C206" s="32" t="str">
        <f>IF($B206="","",IFERROR(INDEX(Workers!$B$4:$B$103,MATCH($B206,Workers!$A$4:$A$103,0)),"Code not found"))</f>
        <v/>
      </c>
      <c r="D206" s="21"/>
      <c r="E206" s="15"/>
    </row>
    <row r="207" spans="1:5" x14ac:dyDescent="0.3">
      <c r="A207" s="31"/>
      <c r="B207" s="15"/>
      <c r="C207" s="32" t="str">
        <f>IF($B207="","",IFERROR(INDEX(Workers!$B$4:$B$103,MATCH($B207,Workers!$A$4:$A$103,0)),"Code not found"))</f>
        <v/>
      </c>
      <c r="D207" s="21"/>
      <c r="E207" s="15"/>
    </row>
    <row r="208" spans="1:5" x14ac:dyDescent="0.3">
      <c r="A208" s="31"/>
      <c r="B208" s="15"/>
      <c r="C208" s="32" t="str">
        <f>IF($B208="","",IFERROR(INDEX(Workers!$B$4:$B$103,MATCH($B208,Workers!$A$4:$A$103,0)),"Code not found"))</f>
        <v/>
      </c>
      <c r="D208" s="21"/>
      <c r="E208" s="15"/>
    </row>
    <row r="209" spans="1:5" x14ac:dyDescent="0.3">
      <c r="A209" s="31"/>
      <c r="B209" s="15"/>
      <c r="C209" s="32" t="str">
        <f>IF($B209="","",IFERROR(INDEX(Workers!$B$4:$B$103,MATCH($B209,Workers!$A$4:$A$103,0)),"Code not found"))</f>
        <v/>
      </c>
      <c r="D209" s="21"/>
      <c r="E209" s="15"/>
    </row>
    <row r="210" spans="1:5" x14ac:dyDescent="0.3">
      <c r="A210" s="31"/>
      <c r="B210" s="15"/>
      <c r="C210" s="32" t="str">
        <f>IF($B210="","",IFERROR(INDEX(Workers!$B$4:$B$103,MATCH($B210,Workers!$A$4:$A$103,0)),"Code not found"))</f>
        <v/>
      </c>
      <c r="D210" s="21"/>
      <c r="E210" s="15"/>
    </row>
    <row r="211" spans="1:5" x14ac:dyDescent="0.3">
      <c r="A211" s="31"/>
      <c r="B211" s="15"/>
      <c r="C211" s="32" t="str">
        <f>IF($B211="","",IFERROR(INDEX(Workers!$B$4:$B$103,MATCH($B211,Workers!$A$4:$A$103,0)),"Code not found"))</f>
        <v/>
      </c>
      <c r="D211" s="21"/>
      <c r="E211" s="15"/>
    </row>
    <row r="212" spans="1:5" x14ac:dyDescent="0.3">
      <c r="A212" s="31"/>
      <c r="B212" s="15"/>
      <c r="C212" s="32" t="str">
        <f>IF($B212="","",IFERROR(INDEX(Workers!$B$4:$B$103,MATCH($B212,Workers!$A$4:$A$103,0)),"Code not found"))</f>
        <v/>
      </c>
      <c r="D212" s="21"/>
      <c r="E212" s="15"/>
    </row>
    <row r="213" spans="1:5" x14ac:dyDescent="0.3">
      <c r="A213" s="31"/>
      <c r="B213" s="15"/>
      <c r="C213" s="32" t="str">
        <f>IF($B213="","",IFERROR(INDEX(Workers!$B$4:$B$103,MATCH($B213,Workers!$A$4:$A$103,0)),"Code not found"))</f>
        <v/>
      </c>
      <c r="D213" s="21"/>
      <c r="E213" s="15"/>
    </row>
    <row r="214" spans="1:5" x14ac:dyDescent="0.3">
      <c r="A214" s="31"/>
      <c r="B214" s="15"/>
      <c r="C214" s="32" t="str">
        <f>IF($B214="","",IFERROR(INDEX(Workers!$B$4:$B$103,MATCH($B214,Workers!$A$4:$A$103,0)),"Code not found"))</f>
        <v/>
      </c>
      <c r="D214" s="21"/>
      <c r="E214" s="15"/>
    </row>
    <row r="215" spans="1:5" x14ac:dyDescent="0.3">
      <c r="A215" s="31"/>
      <c r="B215" s="15"/>
      <c r="C215" s="32" t="str">
        <f>IF($B215="","",IFERROR(INDEX(Workers!$B$4:$B$103,MATCH($B215,Workers!$A$4:$A$103,0)),"Code not found"))</f>
        <v/>
      </c>
      <c r="D215" s="21"/>
      <c r="E215" s="15"/>
    </row>
    <row r="216" spans="1:5" x14ac:dyDescent="0.3">
      <c r="A216" s="31"/>
      <c r="B216" s="15"/>
      <c r="C216" s="32" t="str">
        <f>IF($B216="","",IFERROR(INDEX(Workers!$B$4:$B$103,MATCH($B216,Workers!$A$4:$A$103,0)),"Code not found"))</f>
        <v/>
      </c>
      <c r="D216" s="21"/>
      <c r="E216" s="15"/>
    </row>
    <row r="217" spans="1:5" x14ac:dyDescent="0.3">
      <c r="A217" s="31"/>
      <c r="B217" s="15"/>
      <c r="C217" s="32" t="str">
        <f>IF($B217="","",IFERROR(INDEX(Workers!$B$4:$B$103,MATCH($B217,Workers!$A$4:$A$103,0)),"Code not found"))</f>
        <v/>
      </c>
      <c r="D217" s="21"/>
      <c r="E217" s="15"/>
    </row>
    <row r="218" spans="1:5" x14ac:dyDescent="0.3">
      <c r="A218" s="31"/>
      <c r="B218" s="15"/>
      <c r="C218" s="32" t="str">
        <f>IF($B218="","",IFERROR(INDEX(Workers!$B$4:$B$103,MATCH($B218,Workers!$A$4:$A$103,0)),"Code not found"))</f>
        <v/>
      </c>
      <c r="D218" s="21"/>
      <c r="E218" s="15"/>
    </row>
    <row r="219" spans="1:5" x14ac:dyDescent="0.3">
      <c r="A219" s="31"/>
      <c r="B219" s="15"/>
      <c r="C219" s="32" t="str">
        <f>IF($B219="","",IFERROR(INDEX(Workers!$B$4:$B$103,MATCH($B219,Workers!$A$4:$A$103,0)),"Code not found"))</f>
        <v/>
      </c>
      <c r="D219" s="21"/>
      <c r="E219" s="15"/>
    </row>
    <row r="220" spans="1:5" x14ac:dyDescent="0.3">
      <c r="A220" s="31"/>
      <c r="B220" s="15"/>
      <c r="C220" s="32" t="str">
        <f>IF($B220="","",IFERROR(INDEX(Workers!$B$4:$B$103,MATCH($B220,Workers!$A$4:$A$103,0)),"Code not found"))</f>
        <v/>
      </c>
      <c r="D220" s="21"/>
      <c r="E220" s="15"/>
    </row>
    <row r="221" spans="1:5" x14ac:dyDescent="0.3">
      <c r="A221" s="31"/>
      <c r="B221" s="15"/>
      <c r="C221" s="32" t="str">
        <f>IF($B221="","",IFERROR(INDEX(Workers!$B$4:$B$103,MATCH($B221,Workers!$A$4:$A$103,0)),"Code not found"))</f>
        <v/>
      </c>
      <c r="D221" s="21"/>
      <c r="E221" s="15"/>
    </row>
    <row r="222" spans="1:5" x14ac:dyDescent="0.3">
      <c r="A222" s="31"/>
      <c r="B222" s="15"/>
      <c r="C222" s="32" t="str">
        <f>IF($B222="","",IFERROR(INDEX(Workers!$B$4:$B$103,MATCH($B222,Workers!$A$4:$A$103,0)),"Code not found"))</f>
        <v/>
      </c>
      <c r="D222" s="21"/>
      <c r="E222" s="15"/>
    </row>
    <row r="223" spans="1:5" x14ac:dyDescent="0.3">
      <c r="A223" s="31"/>
      <c r="B223" s="15"/>
      <c r="C223" s="32" t="str">
        <f>IF($B223="","",IFERROR(INDEX(Workers!$B$4:$B$103,MATCH($B223,Workers!$A$4:$A$103,0)),"Code not found"))</f>
        <v/>
      </c>
      <c r="D223" s="21"/>
      <c r="E223" s="15"/>
    </row>
    <row r="224" spans="1:5" x14ac:dyDescent="0.3">
      <c r="A224" s="31"/>
      <c r="B224" s="15"/>
      <c r="C224" s="32" t="str">
        <f>IF($B224="","",IFERROR(INDEX(Workers!$B$4:$B$103,MATCH($B224,Workers!$A$4:$A$103,0)),"Code not found"))</f>
        <v/>
      </c>
      <c r="D224" s="21"/>
      <c r="E224" s="15"/>
    </row>
    <row r="225" spans="1:5" x14ac:dyDescent="0.3">
      <c r="A225" s="31"/>
      <c r="B225" s="15"/>
      <c r="C225" s="32" t="str">
        <f>IF($B225="","",IFERROR(INDEX(Workers!$B$4:$B$103,MATCH($B225,Workers!$A$4:$A$103,0)),"Code not found"))</f>
        <v/>
      </c>
      <c r="D225" s="21"/>
      <c r="E225" s="15"/>
    </row>
    <row r="226" spans="1:5" x14ac:dyDescent="0.3">
      <c r="A226" s="31"/>
      <c r="B226" s="15"/>
      <c r="C226" s="32" t="str">
        <f>IF($B226="","",IFERROR(INDEX(Workers!$B$4:$B$103,MATCH($B226,Workers!$A$4:$A$103,0)),"Code not found"))</f>
        <v/>
      </c>
      <c r="D226" s="21"/>
      <c r="E226" s="15"/>
    </row>
    <row r="227" spans="1:5" x14ac:dyDescent="0.3">
      <c r="A227" s="31"/>
      <c r="B227" s="15"/>
      <c r="C227" s="32" t="str">
        <f>IF($B227="","",IFERROR(INDEX(Workers!$B$4:$B$103,MATCH($B227,Workers!$A$4:$A$103,0)),"Code not found"))</f>
        <v/>
      </c>
      <c r="D227" s="21"/>
      <c r="E227" s="15"/>
    </row>
    <row r="228" spans="1:5" x14ac:dyDescent="0.3">
      <c r="A228" s="31"/>
      <c r="B228" s="15"/>
      <c r="C228" s="32" t="str">
        <f>IF($B228="","",IFERROR(INDEX(Workers!$B$4:$B$103,MATCH($B228,Workers!$A$4:$A$103,0)),"Code not found"))</f>
        <v/>
      </c>
      <c r="D228" s="21"/>
      <c r="E228" s="15"/>
    </row>
    <row r="229" spans="1:5" x14ac:dyDescent="0.3">
      <c r="A229" s="31"/>
      <c r="B229" s="15"/>
      <c r="C229" s="32" t="str">
        <f>IF($B229="","",IFERROR(INDEX(Workers!$B$4:$B$103,MATCH($B229,Workers!$A$4:$A$103,0)),"Code not found"))</f>
        <v/>
      </c>
      <c r="D229" s="21"/>
      <c r="E229" s="15"/>
    </row>
    <row r="230" spans="1:5" x14ac:dyDescent="0.3">
      <c r="A230" s="31"/>
      <c r="B230" s="15"/>
      <c r="C230" s="32" t="str">
        <f>IF($B230="","",IFERROR(INDEX(Workers!$B$4:$B$103,MATCH($B230,Workers!$A$4:$A$103,0)),"Code not found"))</f>
        <v/>
      </c>
      <c r="D230" s="21"/>
      <c r="E230" s="15"/>
    </row>
    <row r="231" spans="1:5" x14ac:dyDescent="0.3">
      <c r="A231" s="31"/>
      <c r="B231" s="15"/>
      <c r="C231" s="32" t="str">
        <f>IF($B231="","",IFERROR(INDEX(Workers!$B$4:$B$103,MATCH($B231,Workers!$A$4:$A$103,0)),"Code not found"))</f>
        <v/>
      </c>
      <c r="D231" s="21"/>
      <c r="E231" s="15"/>
    </row>
    <row r="232" spans="1:5" x14ac:dyDescent="0.3">
      <c r="A232" s="31"/>
      <c r="B232" s="15"/>
      <c r="C232" s="32" t="str">
        <f>IF($B232="","",IFERROR(INDEX(Workers!$B$4:$B$103,MATCH($B232,Workers!$A$4:$A$103,0)),"Code not found"))</f>
        <v/>
      </c>
      <c r="D232" s="21"/>
      <c r="E232" s="15"/>
    </row>
    <row r="233" spans="1:5" x14ac:dyDescent="0.3">
      <c r="A233" s="31"/>
      <c r="B233" s="15"/>
      <c r="C233" s="32" t="str">
        <f>IF($B233="","",IFERROR(INDEX(Workers!$B$4:$B$103,MATCH($B233,Workers!$A$4:$A$103,0)),"Code not found"))</f>
        <v/>
      </c>
      <c r="D233" s="21"/>
      <c r="E233" s="15"/>
    </row>
    <row r="234" spans="1:5" x14ac:dyDescent="0.3">
      <c r="A234" s="31"/>
      <c r="B234" s="15"/>
      <c r="C234" s="32" t="str">
        <f>IF($B234="","",IFERROR(INDEX(Workers!$B$4:$B$103,MATCH($B234,Workers!$A$4:$A$103,0)),"Code not found"))</f>
        <v/>
      </c>
      <c r="D234" s="21"/>
      <c r="E234" s="15"/>
    </row>
    <row r="235" spans="1:5" x14ac:dyDescent="0.3">
      <c r="A235" s="31"/>
      <c r="B235" s="15"/>
      <c r="C235" s="32" t="str">
        <f>IF($B235="","",IFERROR(INDEX(Workers!$B$4:$B$103,MATCH($B235,Workers!$A$4:$A$103,0)),"Code not found"))</f>
        <v/>
      </c>
      <c r="D235" s="21"/>
      <c r="E235" s="15"/>
    </row>
    <row r="236" spans="1:5" x14ac:dyDescent="0.3">
      <c r="A236" s="31"/>
      <c r="B236" s="15"/>
      <c r="C236" s="32" t="str">
        <f>IF($B236="","",IFERROR(INDEX(Workers!$B$4:$B$103,MATCH($B236,Workers!$A$4:$A$103,0)),"Code not found"))</f>
        <v/>
      </c>
      <c r="D236" s="21"/>
      <c r="E236" s="15"/>
    </row>
    <row r="237" spans="1:5" x14ac:dyDescent="0.3">
      <c r="A237" s="31"/>
      <c r="B237" s="15"/>
      <c r="C237" s="32" t="str">
        <f>IF($B237="","",IFERROR(INDEX(Workers!$B$4:$B$103,MATCH($B237,Workers!$A$4:$A$103,0)),"Code not found"))</f>
        <v/>
      </c>
      <c r="D237" s="21"/>
      <c r="E237" s="15"/>
    </row>
    <row r="238" spans="1:5" x14ac:dyDescent="0.3">
      <c r="A238" s="31"/>
      <c r="B238" s="15"/>
      <c r="C238" s="32" t="str">
        <f>IF($B238="","",IFERROR(INDEX(Workers!$B$4:$B$103,MATCH($B238,Workers!$A$4:$A$103,0)),"Code not found"))</f>
        <v/>
      </c>
      <c r="D238" s="21"/>
      <c r="E238" s="15"/>
    </row>
    <row r="239" spans="1:5" x14ac:dyDescent="0.3">
      <c r="A239" s="31"/>
      <c r="B239" s="15"/>
      <c r="C239" s="32" t="str">
        <f>IF($B239="","",IFERROR(INDEX(Workers!$B$4:$B$103,MATCH($B239,Workers!$A$4:$A$103,0)),"Code not found"))</f>
        <v/>
      </c>
      <c r="D239" s="21"/>
      <c r="E239" s="15"/>
    </row>
    <row r="240" spans="1:5" x14ac:dyDescent="0.3">
      <c r="A240" s="31"/>
      <c r="B240" s="15"/>
      <c r="C240" s="32" t="str">
        <f>IF($B240="","",IFERROR(INDEX(Workers!$B$4:$B$103,MATCH($B240,Workers!$A$4:$A$103,0)),"Code not found"))</f>
        <v/>
      </c>
      <c r="D240" s="21"/>
      <c r="E240" s="15"/>
    </row>
    <row r="241" spans="1:5" x14ac:dyDescent="0.3">
      <c r="A241" s="31"/>
      <c r="B241" s="15"/>
      <c r="C241" s="32" t="str">
        <f>IF($B241="","",IFERROR(INDEX(Workers!$B$4:$B$103,MATCH($B241,Workers!$A$4:$A$103,0)),"Code not found"))</f>
        <v/>
      </c>
      <c r="D241" s="21"/>
      <c r="E241" s="15"/>
    </row>
    <row r="242" spans="1:5" x14ac:dyDescent="0.3">
      <c r="A242" s="31"/>
      <c r="B242" s="15"/>
      <c r="C242" s="32" t="str">
        <f>IF($B242="","",IFERROR(INDEX(Workers!$B$4:$B$103,MATCH($B242,Workers!$A$4:$A$103,0)),"Code not found"))</f>
        <v/>
      </c>
      <c r="D242" s="21"/>
      <c r="E242" s="15"/>
    </row>
    <row r="243" spans="1:5" x14ac:dyDescent="0.3">
      <c r="A243" s="31"/>
      <c r="B243" s="15"/>
      <c r="C243" s="32" t="str">
        <f>IF($B243="","",IFERROR(INDEX(Workers!$B$4:$B$103,MATCH($B243,Workers!$A$4:$A$103,0)),"Code not found"))</f>
        <v/>
      </c>
      <c r="D243" s="21"/>
      <c r="E243" s="15"/>
    </row>
    <row r="244" spans="1:5" x14ac:dyDescent="0.3">
      <c r="A244" s="31"/>
      <c r="B244" s="15"/>
      <c r="C244" s="32" t="str">
        <f>IF($B244="","",IFERROR(INDEX(Workers!$B$4:$B$103,MATCH($B244,Workers!$A$4:$A$103,0)),"Code not found"))</f>
        <v/>
      </c>
      <c r="D244" s="21"/>
      <c r="E244" s="15"/>
    </row>
    <row r="245" spans="1:5" x14ac:dyDescent="0.3">
      <c r="A245" s="31"/>
      <c r="B245" s="15"/>
      <c r="C245" s="32" t="str">
        <f>IF($B245="","",IFERROR(INDEX(Workers!$B$4:$B$103,MATCH($B245,Workers!$A$4:$A$103,0)),"Code not found"))</f>
        <v/>
      </c>
      <c r="D245" s="21"/>
      <c r="E245" s="15"/>
    </row>
    <row r="246" spans="1:5" x14ac:dyDescent="0.3">
      <c r="A246" s="31"/>
      <c r="B246" s="15"/>
      <c r="C246" s="32" t="str">
        <f>IF($B246="","",IFERROR(INDEX(Workers!$B$4:$B$103,MATCH($B246,Workers!$A$4:$A$103,0)),"Code not found"))</f>
        <v/>
      </c>
      <c r="D246" s="21"/>
      <c r="E246" s="15"/>
    </row>
    <row r="247" spans="1:5" x14ac:dyDescent="0.3">
      <c r="A247" s="31"/>
      <c r="B247" s="15"/>
      <c r="C247" s="32" t="str">
        <f>IF($B247="","",IFERROR(INDEX(Workers!$B$4:$B$103,MATCH($B247,Workers!$A$4:$A$103,0)),"Code not found"))</f>
        <v/>
      </c>
      <c r="D247" s="21"/>
      <c r="E247" s="15"/>
    </row>
    <row r="248" spans="1:5" x14ac:dyDescent="0.3">
      <c r="A248" s="31"/>
      <c r="B248" s="15"/>
      <c r="C248" s="32" t="str">
        <f>IF($B248="","",IFERROR(INDEX(Workers!$B$4:$B$103,MATCH($B248,Workers!$A$4:$A$103,0)),"Code not found"))</f>
        <v/>
      </c>
      <c r="D248" s="21"/>
      <c r="E248" s="15"/>
    </row>
    <row r="249" spans="1:5" x14ac:dyDescent="0.3">
      <c r="A249" s="31"/>
      <c r="B249" s="15"/>
      <c r="C249" s="32" t="str">
        <f>IF($B249="","",IFERROR(INDEX(Workers!$B$4:$B$103,MATCH($B249,Workers!$A$4:$A$103,0)),"Code not found"))</f>
        <v/>
      </c>
      <c r="D249" s="21"/>
      <c r="E249" s="15"/>
    </row>
    <row r="250" spans="1:5" x14ac:dyDescent="0.3">
      <c r="A250" s="31"/>
      <c r="B250" s="15"/>
      <c r="C250" s="32" t="str">
        <f>IF($B250="","",IFERROR(INDEX(Workers!$B$4:$B$103,MATCH($B250,Workers!$A$4:$A$103,0)),"Code not found"))</f>
        <v/>
      </c>
      <c r="D250" s="21"/>
      <c r="E250" s="15"/>
    </row>
    <row r="251" spans="1:5" x14ac:dyDescent="0.3">
      <c r="A251" s="31"/>
      <c r="B251" s="15"/>
      <c r="C251" s="32" t="str">
        <f>IF($B251="","",IFERROR(INDEX(Workers!$B$4:$B$103,MATCH($B251,Workers!$A$4:$A$103,0)),"Code not found"))</f>
        <v/>
      </c>
      <c r="D251" s="21"/>
      <c r="E251" s="15"/>
    </row>
    <row r="252" spans="1:5" x14ac:dyDescent="0.3">
      <c r="A252" s="31"/>
      <c r="B252" s="15"/>
      <c r="C252" s="32" t="str">
        <f>IF($B252="","",IFERROR(INDEX(Workers!$B$4:$B$103,MATCH($B252,Workers!$A$4:$A$103,0)),"Code not found"))</f>
        <v/>
      </c>
      <c r="D252" s="21"/>
      <c r="E252" s="15"/>
    </row>
    <row r="253" spans="1:5" x14ac:dyDescent="0.3">
      <c r="A253" s="31"/>
      <c r="B253" s="15"/>
      <c r="C253" s="32" t="str">
        <f>IF($B253="","",IFERROR(INDEX(Workers!$B$4:$B$103,MATCH($B253,Workers!$A$4:$A$103,0)),"Code not found"))</f>
        <v/>
      </c>
      <c r="D253" s="21"/>
      <c r="E253" s="15"/>
    </row>
    <row r="254" spans="1:5" x14ac:dyDescent="0.3">
      <c r="A254" s="31"/>
      <c r="B254" s="15"/>
      <c r="C254" s="32" t="str">
        <f>IF($B254="","",IFERROR(INDEX(Workers!$B$4:$B$103,MATCH($B254,Workers!$A$4:$A$103,0)),"Code not found"))</f>
        <v/>
      </c>
      <c r="D254" s="21"/>
      <c r="E254" s="15"/>
    </row>
    <row r="255" spans="1:5" x14ac:dyDescent="0.3">
      <c r="A255" s="31"/>
      <c r="B255" s="15"/>
      <c r="C255" s="32" t="str">
        <f>IF($B255="","",IFERROR(INDEX(Workers!$B$4:$B$103,MATCH($B255,Workers!$A$4:$A$103,0)),"Code not found"))</f>
        <v/>
      </c>
      <c r="D255" s="21"/>
      <c r="E255" s="15"/>
    </row>
    <row r="256" spans="1:5" x14ac:dyDescent="0.3">
      <c r="A256" s="31"/>
      <c r="B256" s="15"/>
      <c r="C256" s="32" t="str">
        <f>IF($B256="","",IFERROR(INDEX(Workers!$B$4:$B$103,MATCH($B256,Workers!$A$4:$A$103,0)),"Code not found"))</f>
        <v/>
      </c>
      <c r="D256" s="21"/>
      <c r="E256" s="15"/>
    </row>
    <row r="257" spans="1:5" x14ac:dyDescent="0.3">
      <c r="A257" s="31"/>
      <c r="B257" s="15"/>
      <c r="C257" s="32" t="str">
        <f>IF($B257="","",IFERROR(INDEX(Workers!$B$4:$B$103,MATCH($B257,Workers!$A$4:$A$103,0)),"Code not found"))</f>
        <v/>
      </c>
      <c r="D257" s="21"/>
      <c r="E257" s="15"/>
    </row>
    <row r="258" spans="1:5" x14ac:dyDescent="0.3">
      <c r="A258" s="31"/>
      <c r="B258" s="15"/>
      <c r="C258" s="32" t="str">
        <f>IF($B258="","",IFERROR(INDEX(Workers!$B$4:$B$103,MATCH($B258,Workers!$A$4:$A$103,0)),"Code not found"))</f>
        <v/>
      </c>
      <c r="D258" s="21"/>
      <c r="E258" s="15"/>
    </row>
    <row r="259" spans="1:5" x14ac:dyDescent="0.3">
      <c r="A259" s="31"/>
      <c r="B259" s="15"/>
      <c r="C259" s="32" t="str">
        <f>IF($B259="","",IFERROR(INDEX(Workers!$B$4:$B$103,MATCH($B259,Workers!$A$4:$A$103,0)),"Code not found"))</f>
        <v/>
      </c>
      <c r="D259" s="21"/>
      <c r="E259" s="15"/>
    </row>
    <row r="260" spans="1:5" x14ac:dyDescent="0.3">
      <c r="A260" s="31"/>
      <c r="B260" s="15"/>
      <c r="C260" s="32" t="str">
        <f>IF($B260="","",IFERROR(INDEX(Workers!$B$4:$B$103,MATCH($B260,Workers!$A$4:$A$103,0)),"Code not found"))</f>
        <v/>
      </c>
      <c r="D260" s="21"/>
      <c r="E260" s="15"/>
    </row>
    <row r="261" spans="1:5" x14ac:dyDescent="0.3">
      <c r="A261" s="31"/>
      <c r="B261" s="15"/>
      <c r="C261" s="32" t="str">
        <f>IF($B261="","",IFERROR(INDEX(Workers!$B$4:$B$103,MATCH($B261,Workers!$A$4:$A$103,0)),"Code not found"))</f>
        <v/>
      </c>
      <c r="D261" s="21"/>
      <c r="E261" s="15"/>
    </row>
    <row r="262" spans="1:5" x14ac:dyDescent="0.3">
      <c r="A262" s="31"/>
      <c r="B262" s="15"/>
      <c r="C262" s="32" t="str">
        <f>IF($B262="","",IFERROR(INDEX(Workers!$B$4:$B$103,MATCH($B262,Workers!$A$4:$A$103,0)),"Code not found"))</f>
        <v/>
      </c>
      <c r="D262" s="21"/>
      <c r="E262" s="15"/>
    </row>
    <row r="263" spans="1:5" x14ac:dyDescent="0.3">
      <c r="A263" s="31"/>
      <c r="B263" s="15"/>
      <c r="C263" s="32" t="str">
        <f>IF($B263="","",IFERROR(INDEX(Workers!$B$4:$B$103,MATCH($B263,Workers!$A$4:$A$103,0)),"Code not found"))</f>
        <v/>
      </c>
      <c r="D263" s="21"/>
      <c r="E263" s="15"/>
    </row>
    <row r="264" spans="1:5" x14ac:dyDescent="0.3">
      <c r="A264" s="31"/>
      <c r="B264" s="15"/>
      <c r="C264" s="32" t="str">
        <f>IF($B264="","",IFERROR(INDEX(Workers!$B$4:$B$103,MATCH($B264,Workers!$A$4:$A$103,0)),"Code not found"))</f>
        <v/>
      </c>
      <c r="D264" s="21"/>
      <c r="E264" s="15"/>
    </row>
    <row r="265" spans="1:5" x14ac:dyDescent="0.3">
      <c r="A265" s="31"/>
      <c r="B265" s="15"/>
      <c r="C265" s="32" t="str">
        <f>IF($B265="","",IFERROR(INDEX(Workers!$B$4:$B$103,MATCH($B265,Workers!$A$4:$A$103,0)),"Code not found"))</f>
        <v/>
      </c>
      <c r="D265" s="21"/>
      <c r="E265" s="15"/>
    </row>
    <row r="266" spans="1:5" x14ac:dyDescent="0.3">
      <c r="A266" s="31"/>
      <c r="B266" s="15"/>
      <c r="C266" s="32" t="str">
        <f>IF($B266="","",IFERROR(INDEX(Workers!$B$4:$B$103,MATCH($B266,Workers!$A$4:$A$103,0)),"Code not found"))</f>
        <v/>
      </c>
      <c r="D266" s="21"/>
      <c r="E266" s="15"/>
    </row>
    <row r="267" spans="1:5" x14ac:dyDescent="0.3">
      <c r="A267" s="31"/>
      <c r="B267" s="15"/>
      <c r="C267" s="32" t="str">
        <f>IF($B267="","",IFERROR(INDEX(Workers!$B$4:$B$103,MATCH($B267,Workers!$A$4:$A$103,0)),"Code not found"))</f>
        <v/>
      </c>
      <c r="D267" s="21"/>
      <c r="E267" s="15"/>
    </row>
    <row r="268" spans="1:5" x14ac:dyDescent="0.3">
      <c r="A268" s="31"/>
      <c r="B268" s="15"/>
      <c r="C268" s="32" t="str">
        <f>IF($B268="","",IFERROR(INDEX(Workers!$B$4:$B$103,MATCH($B268,Workers!$A$4:$A$103,0)),"Code not found"))</f>
        <v/>
      </c>
      <c r="D268" s="21"/>
      <c r="E268" s="15"/>
    </row>
    <row r="269" spans="1:5" x14ac:dyDescent="0.3">
      <c r="A269" s="31"/>
      <c r="B269" s="15"/>
      <c r="C269" s="32" t="str">
        <f>IF($B269="","",IFERROR(INDEX(Workers!$B$4:$B$103,MATCH($B269,Workers!$A$4:$A$103,0)),"Code not found"))</f>
        <v/>
      </c>
      <c r="D269" s="21"/>
      <c r="E269" s="15"/>
    </row>
    <row r="270" spans="1:5" x14ac:dyDescent="0.3">
      <c r="A270" s="31"/>
      <c r="B270" s="15"/>
      <c r="C270" s="32" t="str">
        <f>IF($B270="","",IFERROR(INDEX(Workers!$B$4:$B$103,MATCH($B270,Workers!$A$4:$A$103,0)),"Code not found"))</f>
        <v/>
      </c>
      <c r="D270" s="21"/>
      <c r="E270" s="15"/>
    </row>
    <row r="271" spans="1:5" x14ac:dyDescent="0.3">
      <c r="A271" s="31"/>
      <c r="B271" s="15"/>
      <c r="C271" s="32" t="str">
        <f>IF($B271="","",IFERROR(INDEX(Workers!$B$4:$B$103,MATCH($B271,Workers!$A$4:$A$103,0)),"Code not found"))</f>
        <v/>
      </c>
      <c r="D271" s="21"/>
      <c r="E271" s="15"/>
    </row>
    <row r="272" spans="1:5" x14ac:dyDescent="0.3">
      <c r="A272" s="31"/>
      <c r="B272" s="15"/>
      <c r="C272" s="32" t="str">
        <f>IF($B272="","",IFERROR(INDEX(Workers!$B$4:$B$103,MATCH($B272,Workers!$A$4:$A$103,0)),"Code not found"))</f>
        <v/>
      </c>
      <c r="D272" s="21"/>
      <c r="E272" s="15"/>
    </row>
    <row r="273" spans="1:5" x14ac:dyDescent="0.3">
      <c r="A273" s="31"/>
      <c r="B273" s="15"/>
      <c r="C273" s="32" t="str">
        <f>IF($B273="","",IFERROR(INDEX(Workers!$B$4:$B$103,MATCH($B273,Workers!$A$4:$A$103,0)),"Code not found"))</f>
        <v/>
      </c>
      <c r="D273" s="21"/>
      <c r="E273" s="15"/>
    </row>
    <row r="274" spans="1:5" x14ac:dyDescent="0.3">
      <c r="A274" s="31"/>
      <c r="B274" s="15"/>
      <c r="C274" s="32" t="str">
        <f>IF($B274="","",IFERROR(INDEX(Workers!$B$4:$B$103,MATCH($B274,Workers!$A$4:$A$103,0)),"Code not found"))</f>
        <v/>
      </c>
      <c r="D274" s="21"/>
      <c r="E274" s="15"/>
    </row>
    <row r="275" spans="1:5" x14ac:dyDescent="0.3">
      <c r="A275" s="31"/>
      <c r="B275" s="15"/>
      <c r="C275" s="32" t="str">
        <f>IF($B275="","",IFERROR(INDEX(Workers!$B$4:$B$103,MATCH($B275,Workers!$A$4:$A$103,0)),"Code not found"))</f>
        <v/>
      </c>
      <c r="D275" s="21"/>
      <c r="E275" s="15"/>
    </row>
    <row r="276" spans="1:5" x14ac:dyDescent="0.3">
      <c r="A276" s="31"/>
      <c r="B276" s="15"/>
      <c r="C276" s="32" t="str">
        <f>IF($B276="","",IFERROR(INDEX(Workers!$B$4:$B$103,MATCH($B276,Workers!$A$4:$A$103,0)),"Code not found"))</f>
        <v/>
      </c>
      <c r="D276" s="21"/>
      <c r="E276" s="15"/>
    </row>
    <row r="277" spans="1:5" x14ac:dyDescent="0.3">
      <c r="A277" s="31"/>
      <c r="B277" s="15"/>
      <c r="C277" s="32" t="str">
        <f>IF($B277="","",IFERROR(INDEX(Workers!$B$4:$B$103,MATCH($B277,Workers!$A$4:$A$103,0)),"Code not found"))</f>
        <v/>
      </c>
      <c r="D277" s="21"/>
      <c r="E277" s="15"/>
    </row>
    <row r="278" spans="1:5" x14ac:dyDescent="0.3">
      <c r="A278" s="31"/>
      <c r="B278" s="15"/>
      <c r="C278" s="32" t="str">
        <f>IF($B278="","",IFERROR(INDEX(Workers!$B$4:$B$103,MATCH($B278,Workers!$A$4:$A$103,0)),"Code not found"))</f>
        <v/>
      </c>
      <c r="D278" s="21"/>
      <c r="E278" s="15"/>
    </row>
    <row r="279" spans="1:5" x14ac:dyDescent="0.3">
      <c r="A279" s="31"/>
      <c r="B279" s="15"/>
      <c r="C279" s="32" t="str">
        <f>IF($B279="","",IFERROR(INDEX(Workers!$B$4:$B$103,MATCH($B279,Workers!$A$4:$A$103,0)),"Code not found"))</f>
        <v/>
      </c>
      <c r="D279" s="21"/>
      <c r="E279" s="15"/>
    </row>
    <row r="280" spans="1:5" x14ac:dyDescent="0.3">
      <c r="A280" s="31"/>
      <c r="B280" s="15"/>
      <c r="C280" s="32" t="str">
        <f>IF($B280="","",IFERROR(INDEX(Workers!$B$4:$B$103,MATCH($B280,Workers!$A$4:$A$103,0)),"Code not found"))</f>
        <v/>
      </c>
      <c r="D280" s="21"/>
      <c r="E280" s="15"/>
    </row>
    <row r="281" spans="1:5" x14ac:dyDescent="0.3">
      <c r="A281" s="31"/>
      <c r="B281" s="15"/>
      <c r="C281" s="32" t="str">
        <f>IF($B281="","",IFERROR(INDEX(Workers!$B$4:$B$103,MATCH($B281,Workers!$A$4:$A$103,0)),"Code not found"))</f>
        <v/>
      </c>
      <c r="D281" s="21"/>
      <c r="E281" s="15"/>
    </row>
    <row r="282" spans="1:5" x14ac:dyDescent="0.3">
      <c r="A282" s="31"/>
      <c r="B282" s="15"/>
      <c r="C282" s="32" t="str">
        <f>IF($B282="","",IFERROR(INDEX(Workers!$B$4:$B$103,MATCH($B282,Workers!$A$4:$A$103,0)),"Code not found"))</f>
        <v/>
      </c>
      <c r="D282" s="21"/>
      <c r="E282" s="15"/>
    </row>
    <row r="283" spans="1:5" x14ac:dyDescent="0.3">
      <c r="A283" s="31"/>
      <c r="B283" s="15"/>
      <c r="C283" s="32" t="str">
        <f>IF($B283="","",IFERROR(INDEX(Workers!$B$4:$B$103,MATCH($B283,Workers!$A$4:$A$103,0)),"Code not found"))</f>
        <v/>
      </c>
      <c r="D283" s="21"/>
      <c r="E283" s="15"/>
    </row>
    <row r="284" spans="1:5" x14ac:dyDescent="0.3">
      <c r="A284" s="31"/>
      <c r="B284" s="15"/>
      <c r="C284" s="32" t="str">
        <f>IF($B284="","",IFERROR(INDEX(Workers!$B$4:$B$103,MATCH($B284,Workers!$A$4:$A$103,0)),"Code not found"))</f>
        <v/>
      </c>
      <c r="D284" s="21"/>
      <c r="E284" s="15"/>
    </row>
    <row r="285" spans="1:5" x14ac:dyDescent="0.3">
      <c r="A285" s="31"/>
      <c r="B285" s="15"/>
      <c r="C285" s="32" t="str">
        <f>IF($B285="","",IFERROR(INDEX(Workers!$B$4:$B$103,MATCH($B285,Workers!$A$4:$A$103,0)),"Code not found"))</f>
        <v/>
      </c>
      <c r="D285" s="21"/>
      <c r="E285" s="15"/>
    </row>
    <row r="286" spans="1:5" x14ac:dyDescent="0.3">
      <c r="A286" s="31"/>
      <c r="B286" s="15"/>
      <c r="C286" s="32" t="str">
        <f>IF($B286="","",IFERROR(INDEX(Workers!$B$4:$B$103,MATCH($B286,Workers!$A$4:$A$103,0)),"Code not found"))</f>
        <v/>
      </c>
      <c r="D286" s="21"/>
      <c r="E286" s="15"/>
    </row>
    <row r="287" spans="1:5" x14ac:dyDescent="0.3">
      <c r="A287" s="31"/>
      <c r="B287" s="15"/>
      <c r="C287" s="32" t="str">
        <f>IF($B287="","",IFERROR(INDEX(Workers!$B$4:$B$103,MATCH($B287,Workers!$A$4:$A$103,0)),"Code not found"))</f>
        <v/>
      </c>
      <c r="D287" s="21"/>
      <c r="E287" s="15"/>
    </row>
    <row r="288" spans="1:5" x14ac:dyDescent="0.3">
      <c r="A288" s="31"/>
      <c r="B288" s="15"/>
      <c r="C288" s="32" t="str">
        <f>IF($B288="","",IFERROR(INDEX(Workers!$B$4:$B$103,MATCH($B288,Workers!$A$4:$A$103,0)),"Code not found"))</f>
        <v/>
      </c>
      <c r="D288" s="21"/>
      <c r="E288" s="15"/>
    </row>
    <row r="289" spans="1:5" x14ac:dyDescent="0.3">
      <c r="A289" s="31"/>
      <c r="B289" s="15"/>
      <c r="C289" s="32" t="str">
        <f>IF($B289="","",IFERROR(INDEX(Workers!$B$4:$B$103,MATCH($B289,Workers!$A$4:$A$103,0)),"Code not found"))</f>
        <v/>
      </c>
      <c r="D289" s="21"/>
      <c r="E289" s="15"/>
    </row>
    <row r="290" spans="1:5" x14ac:dyDescent="0.3">
      <c r="A290" s="31"/>
      <c r="B290" s="15"/>
      <c r="C290" s="32" t="str">
        <f>IF($B290="","",IFERROR(INDEX(Workers!$B$4:$B$103,MATCH($B290,Workers!$A$4:$A$103,0)),"Code not found"))</f>
        <v/>
      </c>
      <c r="D290" s="21"/>
      <c r="E290" s="15"/>
    </row>
    <row r="291" spans="1:5" x14ac:dyDescent="0.3">
      <c r="A291" s="31"/>
      <c r="B291" s="15"/>
      <c r="C291" s="32" t="str">
        <f>IF($B291="","",IFERROR(INDEX(Workers!$B$4:$B$103,MATCH($B291,Workers!$A$4:$A$103,0)),"Code not found"))</f>
        <v/>
      </c>
      <c r="D291" s="21"/>
      <c r="E291" s="15"/>
    </row>
    <row r="292" spans="1:5" x14ac:dyDescent="0.3">
      <c r="A292" s="31"/>
      <c r="B292" s="15"/>
      <c r="C292" s="32" t="str">
        <f>IF($B292="","",IFERROR(INDEX(Workers!$B$4:$B$103,MATCH($B292,Workers!$A$4:$A$103,0)),"Code not found"))</f>
        <v/>
      </c>
      <c r="D292" s="21"/>
      <c r="E292" s="15"/>
    </row>
    <row r="293" spans="1:5" x14ac:dyDescent="0.3">
      <c r="A293" s="31"/>
      <c r="B293" s="15"/>
      <c r="C293" s="32" t="str">
        <f>IF($B293="","",IFERROR(INDEX(Workers!$B$4:$B$103,MATCH($B293,Workers!$A$4:$A$103,0)),"Code not found"))</f>
        <v/>
      </c>
      <c r="D293" s="21"/>
      <c r="E293" s="15"/>
    </row>
    <row r="294" spans="1:5" x14ac:dyDescent="0.3">
      <c r="A294" s="31"/>
      <c r="B294" s="15"/>
      <c r="C294" s="32" t="str">
        <f>IF($B294="","",IFERROR(INDEX(Workers!$B$4:$B$103,MATCH($B294,Workers!$A$4:$A$103,0)),"Code not found"))</f>
        <v/>
      </c>
      <c r="D294" s="21"/>
      <c r="E294" s="15"/>
    </row>
    <row r="295" spans="1:5" x14ac:dyDescent="0.3">
      <c r="A295" s="31"/>
      <c r="B295" s="15"/>
      <c r="C295" s="32" t="str">
        <f>IF($B295="","",IFERROR(INDEX(Workers!$B$4:$B$103,MATCH($B295,Workers!$A$4:$A$103,0)),"Code not found"))</f>
        <v/>
      </c>
      <c r="D295" s="21"/>
      <c r="E295" s="15"/>
    </row>
    <row r="296" spans="1:5" x14ac:dyDescent="0.3">
      <c r="A296" s="31"/>
      <c r="B296" s="15"/>
      <c r="C296" s="32" t="str">
        <f>IF($B296="","",IFERROR(INDEX(Workers!$B$4:$B$103,MATCH($B296,Workers!$A$4:$A$103,0)),"Code not found"))</f>
        <v/>
      </c>
      <c r="D296" s="21"/>
      <c r="E296" s="15"/>
    </row>
    <row r="297" spans="1:5" x14ac:dyDescent="0.3">
      <c r="A297" s="31"/>
      <c r="B297" s="15"/>
      <c r="C297" s="32" t="str">
        <f>IF($B297="","",IFERROR(INDEX(Workers!$B$4:$B$103,MATCH($B297,Workers!$A$4:$A$103,0)),"Code not found"))</f>
        <v/>
      </c>
      <c r="D297" s="21"/>
      <c r="E297" s="15"/>
    </row>
    <row r="298" spans="1:5" x14ac:dyDescent="0.3">
      <c r="A298" s="31"/>
      <c r="B298" s="15"/>
      <c r="C298" s="32" t="str">
        <f>IF($B298="","",IFERROR(INDEX(Workers!$B$4:$B$103,MATCH($B298,Workers!$A$4:$A$103,0)),"Code not found"))</f>
        <v/>
      </c>
      <c r="D298" s="21"/>
      <c r="E298" s="15"/>
    </row>
    <row r="299" spans="1:5" x14ac:dyDescent="0.3">
      <c r="A299" s="31"/>
      <c r="B299" s="15"/>
      <c r="C299" s="32" t="str">
        <f>IF($B299="","",IFERROR(INDEX(Workers!$B$4:$B$103,MATCH($B299,Workers!$A$4:$A$103,0)),"Code not found"))</f>
        <v/>
      </c>
      <c r="D299" s="21"/>
      <c r="E299" s="15"/>
    </row>
    <row r="300" spans="1:5" x14ac:dyDescent="0.3">
      <c r="A300" s="31"/>
      <c r="B300" s="15"/>
      <c r="C300" s="32" t="str">
        <f>IF($B300="","",IFERROR(INDEX(Workers!$B$4:$B$103,MATCH($B300,Workers!$A$4:$A$103,0)),"Code not found"))</f>
        <v/>
      </c>
      <c r="D300" s="21"/>
      <c r="E300" s="15"/>
    </row>
    <row r="301" spans="1:5" x14ac:dyDescent="0.3">
      <c r="A301" s="31"/>
      <c r="B301" s="15"/>
      <c r="C301" s="32" t="str">
        <f>IF($B301="","",IFERROR(INDEX(Workers!$B$4:$B$103,MATCH($B301,Workers!$A$4:$A$103,0)),"Code not found"))</f>
        <v/>
      </c>
      <c r="D301" s="21"/>
      <c r="E301" s="15"/>
    </row>
    <row r="302" spans="1:5" x14ac:dyDescent="0.3">
      <c r="A302" s="31"/>
      <c r="B302" s="15"/>
      <c r="C302" s="32" t="str">
        <f>IF($B302="","",IFERROR(INDEX(Workers!$B$4:$B$103,MATCH($B302,Workers!$A$4:$A$103,0)),"Code not found"))</f>
        <v/>
      </c>
      <c r="D302" s="21"/>
      <c r="E302" s="15"/>
    </row>
    <row r="303" spans="1:5" x14ac:dyDescent="0.3">
      <c r="A303" s="31"/>
      <c r="B303" s="15"/>
      <c r="C303" s="32" t="str">
        <f>IF($B303="","",IFERROR(INDEX(Workers!$B$4:$B$103,MATCH($B303,Workers!$A$4:$A$103,0)),"Code not found"))</f>
        <v/>
      </c>
      <c r="D303" s="21"/>
      <c r="E303" s="15"/>
    </row>
    <row r="304" spans="1:5" x14ac:dyDescent="0.3">
      <c r="A304" s="31"/>
      <c r="B304" s="15"/>
      <c r="C304" s="32" t="str">
        <f>IF($B304="","",IFERROR(INDEX(Workers!$B$4:$B$103,MATCH($B304,Workers!$A$4:$A$103,0)),"Code not found"))</f>
        <v/>
      </c>
      <c r="D304" s="21"/>
      <c r="E304" s="15"/>
    </row>
    <row r="305" spans="1:5" x14ac:dyDescent="0.3">
      <c r="A305" s="31"/>
      <c r="B305" s="15"/>
      <c r="C305" s="32" t="str">
        <f>IF($B305="","",IFERROR(INDEX(Workers!$B$4:$B$103,MATCH($B305,Workers!$A$4:$A$103,0)),"Code not found"))</f>
        <v/>
      </c>
      <c r="D305" s="21"/>
      <c r="E305" s="15"/>
    </row>
    <row r="306" spans="1:5" x14ac:dyDescent="0.3">
      <c r="A306" s="31"/>
      <c r="B306" s="15"/>
      <c r="C306" s="32" t="str">
        <f>IF($B306="","",IFERROR(INDEX(Workers!$B$4:$B$103,MATCH($B306,Workers!$A$4:$A$103,0)),"Code not found"))</f>
        <v/>
      </c>
      <c r="D306" s="21"/>
      <c r="E306" s="15"/>
    </row>
    <row r="307" spans="1:5" x14ac:dyDescent="0.3">
      <c r="A307" s="31"/>
      <c r="B307" s="15"/>
      <c r="C307" s="32" t="str">
        <f>IF($B307="","",IFERROR(INDEX(Workers!$B$4:$B$103,MATCH($B307,Workers!$A$4:$A$103,0)),"Code not found"))</f>
        <v/>
      </c>
      <c r="D307" s="21"/>
      <c r="E307" s="15"/>
    </row>
    <row r="308" spans="1:5" x14ac:dyDescent="0.3">
      <c r="A308" s="31"/>
      <c r="B308" s="15"/>
      <c r="C308" s="32" t="str">
        <f>IF($B308="","",IFERROR(INDEX(Workers!$B$4:$B$103,MATCH($B308,Workers!$A$4:$A$103,0)),"Code not found"))</f>
        <v/>
      </c>
      <c r="D308" s="21"/>
      <c r="E308" s="15"/>
    </row>
    <row r="309" spans="1:5" x14ac:dyDescent="0.3">
      <c r="A309" s="31"/>
      <c r="B309" s="15"/>
      <c r="C309" s="32" t="str">
        <f>IF($B309="","",IFERROR(INDEX(Workers!$B$4:$B$103,MATCH($B309,Workers!$A$4:$A$103,0)),"Code not found"))</f>
        <v/>
      </c>
      <c r="D309" s="21"/>
      <c r="E309" s="15"/>
    </row>
    <row r="310" spans="1:5" x14ac:dyDescent="0.3">
      <c r="A310" s="31"/>
      <c r="B310" s="15"/>
      <c r="C310" s="32" t="str">
        <f>IF($B310="","",IFERROR(INDEX(Workers!$B$4:$B$103,MATCH($B310,Workers!$A$4:$A$103,0)),"Code not found"))</f>
        <v/>
      </c>
      <c r="D310" s="21"/>
      <c r="E310" s="15"/>
    </row>
    <row r="311" spans="1:5" x14ac:dyDescent="0.3">
      <c r="A311" s="31"/>
      <c r="B311" s="15"/>
      <c r="C311" s="32" t="str">
        <f>IF($B311="","",IFERROR(INDEX(Workers!$B$4:$B$103,MATCH($B311,Workers!$A$4:$A$103,0)),"Code not found"))</f>
        <v/>
      </c>
      <c r="D311" s="21"/>
      <c r="E311" s="15"/>
    </row>
    <row r="312" spans="1:5" x14ac:dyDescent="0.3">
      <c r="A312" s="31"/>
      <c r="B312" s="15"/>
      <c r="C312" s="32" t="str">
        <f>IF($B312="","",IFERROR(INDEX(Workers!$B$4:$B$103,MATCH($B312,Workers!$A$4:$A$103,0)),"Code not found"))</f>
        <v/>
      </c>
      <c r="D312" s="21"/>
      <c r="E312" s="15"/>
    </row>
    <row r="313" spans="1:5" x14ac:dyDescent="0.3">
      <c r="A313" s="31"/>
      <c r="B313" s="15"/>
      <c r="C313" s="32" t="str">
        <f>IF($B313="","",IFERROR(INDEX(Workers!$B$4:$B$103,MATCH($B313,Workers!$A$4:$A$103,0)),"Code not found"))</f>
        <v/>
      </c>
      <c r="D313" s="21"/>
      <c r="E313" s="15"/>
    </row>
    <row r="314" spans="1:5" x14ac:dyDescent="0.3">
      <c r="A314" s="31"/>
      <c r="B314" s="15"/>
      <c r="C314" s="32" t="str">
        <f>IF($B314="","",IFERROR(INDEX(Workers!$B$4:$B$103,MATCH($B314,Workers!$A$4:$A$103,0)),"Code not found"))</f>
        <v/>
      </c>
      <c r="D314" s="21"/>
      <c r="E314" s="15"/>
    </row>
    <row r="315" spans="1:5" x14ac:dyDescent="0.3">
      <c r="A315" s="31"/>
      <c r="B315" s="15"/>
      <c r="C315" s="32" t="str">
        <f>IF($B315="","",IFERROR(INDEX(Workers!$B$4:$B$103,MATCH($B315,Workers!$A$4:$A$103,0)),"Code not found"))</f>
        <v/>
      </c>
      <c r="D315" s="21"/>
      <c r="E315" s="15"/>
    </row>
    <row r="316" spans="1:5" x14ac:dyDescent="0.3">
      <c r="A316" s="31"/>
      <c r="B316" s="15"/>
      <c r="C316" s="32" t="str">
        <f>IF($B316="","",IFERROR(INDEX(Workers!$B$4:$B$103,MATCH($B316,Workers!$A$4:$A$103,0)),"Code not found"))</f>
        <v/>
      </c>
      <c r="D316" s="21"/>
      <c r="E316" s="15"/>
    </row>
    <row r="317" spans="1:5" x14ac:dyDescent="0.3">
      <c r="A317" s="31"/>
      <c r="B317" s="15"/>
      <c r="C317" s="32" t="str">
        <f>IF($B317="","",IFERROR(INDEX(Workers!$B$4:$B$103,MATCH($B317,Workers!$A$4:$A$103,0)),"Code not found"))</f>
        <v/>
      </c>
      <c r="D317" s="21"/>
      <c r="E317" s="15"/>
    </row>
    <row r="318" spans="1:5" x14ac:dyDescent="0.3">
      <c r="A318" s="31"/>
      <c r="B318" s="15"/>
      <c r="C318" s="32" t="str">
        <f>IF($B318="","",IFERROR(INDEX(Workers!$B$4:$B$103,MATCH($B318,Workers!$A$4:$A$103,0)),"Code not found"))</f>
        <v/>
      </c>
      <c r="D318" s="21"/>
      <c r="E318" s="15"/>
    </row>
    <row r="319" spans="1:5" x14ac:dyDescent="0.3">
      <c r="A319" s="31"/>
      <c r="B319" s="15"/>
      <c r="C319" s="32" t="str">
        <f>IF($B319="","",IFERROR(INDEX(Workers!$B$4:$B$103,MATCH($B319,Workers!$A$4:$A$103,0)),"Code not found"))</f>
        <v/>
      </c>
      <c r="D319" s="21"/>
      <c r="E319" s="15"/>
    </row>
    <row r="320" spans="1:5" x14ac:dyDescent="0.3">
      <c r="A320" s="31"/>
      <c r="B320" s="15"/>
      <c r="C320" s="32" t="str">
        <f>IF($B320="","",IFERROR(INDEX(Workers!$B$4:$B$103,MATCH($B320,Workers!$A$4:$A$103,0)),"Code not found"))</f>
        <v/>
      </c>
      <c r="D320" s="21"/>
      <c r="E320" s="15"/>
    </row>
    <row r="321" spans="1:5" x14ac:dyDescent="0.3">
      <c r="A321" s="31"/>
      <c r="B321" s="15"/>
      <c r="C321" s="32" t="str">
        <f>IF($B321="","",IFERROR(INDEX(Workers!$B$4:$B$103,MATCH($B321,Workers!$A$4:$A$103,0)),"Code not found"))</f>
        <v/>
      </c>
      <c r="D321" s="21"/>
      <c r="E321" s="15"/>
    </row>
    <row r="322" spans="1:5" x14ac:dyDescent="0.3">
      <c r="A322" s="31"/>
      <c r="B322" s="15"/>
      <c r="C322" s="32" t="str">
        <f>IF($B322="","",IFERROR(INDEX(Workers!$B$4:$B$103,MATCH($B322,Workers!$A$4:$A$103,0)),"Code not found"))</f>
        <v/>
      </c>
      <c r="D322" s="21"/>
      <c r="E322" s="15"/>
    </row>
    <row r="323" spans="1:5" x14ac:dyDescent="0.3">
      <c r="A323" s="31"/>
      <c r="B323" s="15"/>
      <c r="C323" s="32" t="str">
        <f>IF($B323="","",IFERROR(INDEX(Workers!$B$4:$B$103,MATCH($B323,Workers!$A$4:$A$103,0)),"Code not found"))</f>
        <v/>
      </c>
      <c r="D323" s="21"/>
      <c r="E323" s="15"/>
    </row>
    <row r="324" spans="1:5" x14ac:dyDescent="0.3">
      <c r="A324" s="31"/>
      <c r="B324" s="15"/>
      <c r="C324" s="32" t="str">
        <f>IF($B324="","",IFERROR(INDEX(Workers!$B$4:$B$103,MATCH($B324,Workers!$A$4:$A$103,0)),"Code not found"))</f>
        <v/>
      </c>
      <c r="D324" s="21"/>
      <c r="E324" s="15"/>
    </row>
    <row r="325" spans="1:5" x14ac:dyDescent="0.3">
      <c r="A325" s="31"/>
      <c r="B325" s="15"/>
      <c r="C325" s="32" t="str">
        <f>IF($B325="","",IFERROR(INDEX(Workers!$B$4:$B$103,MATCH($B325,Workers!$A$4:$A$103,0)),"Code not found"))</f>
        <v/>
      </c>
      <c r="D325" s="21"/>
      <c r="E325" s="15"/>
    </row>
    <row r="326" spans="1:5" x14ac:dyDescent="0.3">
      <c r="A326" s="31"/>
      <c r="B326" s="15"/>
      <c r="C326" s="32" t="str">
        <f>IF($B326="","",IFERROR(INDEX(Workers!$B$4:$B$103,MATCH($B326,Workers!$A$4:$A$103,0)),"Code not found"))</f>
        <v/>
      </c>
      <c r="D326" s="21"/>
      <c r="E326" s="15"/>
    </row>
    <row r="327" spans="1:5" x14ac:dyDescent="0.3">
      <c r="A327" s="31"/>
      <c r="B327" s="15"/>
      <c r="C327" s="32" t="str">
        <f>IF($B327="","",IFERROR(INDEX(Workers!$B$4:$B$103,MATCH($B327,Workers!$A$4:$A$103,0)),"Code not found"))</f>
        <v/>
      </c>
      <c r="D327" s="21"/>
      <c r="E327" s="15"/>
    </row>
    <row r="328" spans="1:5" x14ac:dyDescent="0.3">
      <c r="A328" s="31"/>
      <c r="B328" s="15"/>
      <c r="C328" s="32" t="str">
        <f>IF($B328="","",IFERROR(INDEX(Workers!$B$4:$B$103,MATCH($B328,Workers!$A$4:$A$103,0)),"Code not found"))</f>
        <v/>
      </c>
      <c r="D328" s="21"/>
      <c r="E328" s="15"/>
    </row>
    <row r="329" spans="1:5" x14ac:dyDescent="0.3">
      <c r="A329" s="31"/>
      <c r="B329" s="15"/>
      <c r="C329" s="32" t="str">
        <f>IF($B329="","",IFERROR(INDEX(Workers!$B$4:$B$103,MATCH($B329,Workers!$A$4:$A$103,0)),"Code not found"))</f>
        <v/>
      </c>
      <c r="D329" s="21"/>
      <c r="E329" s="15"/>
    </row>
    <row r="330" spans="1:5" x14ac:dyDescent="0.3">
      <c r="A330" s="31"/>
      <c r="B330" s="15"/>
      <c r="C330" s="32" t="str">
        <f>IF($B330="","",IFERROR(INDEX(Workers!$B$4:$B$103,MATCH($B330,Workers!$A$4:$A$103,0)),"Code not found"))</f>
        <v/>
      </c>
      <c r="D330" s="21"/>
      <c r="E330" s="15"/>
    </row>
    <row r="331" spans="1:5" x14ac:dyDescent="0.3">
      <c r="A331" s="31"/>
      <c r="B331" s="15"/>
      <c r="C331" s="32" t="str">
        <f>IF($B331="","",IFERROR(INDEX(Workers!$B$4:$B$103,MATCH($B331,Workers!$A$4:$A$103,0)),"Code not found"))</f>
        <v/>
      </c>
      <c r="D331" s="21"/>
      <c r="E331" s="15"/>
    </row>
    <row r="332" spans="1:5" x14ac:dyDescent="0.3">
      <c r="A332" s="31"/>
      <c r="B332" s="15"/>
      <c r="C332" s="32" t="str">
        <f>IF($B332="","",IFERROR(INDEX(Workers!$B$4:$B$103,MATCH($B332,Workers!$A$4:$A$103,0)),"Code not found"))</f>
        <v/>
      </c>
      <c r="D332" s="21"/>
      <c r="E332" s="15"/>
    </row>
    <row r="333" spans="1:5" x14ac:dyDescent="0.3">
      <c r="A333" s="31"/>
      <c r="B333" s="15"/>
      <c r="C333" s="32" t="str">
        <f>IF($B333="","",IFERROR(INDEX(Workers!$B$4:$B$103,MATCH($B333,Workers!$A$4:$A$103,0)),"Code not found"))</f>
        <v/>
      </c>
      <c r="D333" s="21"/>
      <c r="E333" s="15"/>
    </row>
    <row r="334" spans="1:5" x14ac:dyDescent="0.3">
      <c r="A334" s="31"/>
      <c r="B334" s="15"/>
      <c r="C334" s="32" t="str">
        <f>IF($B334="","",IFERROR(INDEX(Workers!$B$4:$B$103,MATCH($B334,Workers!$A$4:$A$103,0)),"Code not found"))</f>
        <v/>
      </c>
      <c r="D334" s="21"/>
      <c r="E334" s="15"/>
    </row>
    <row r="335" spans="1:5" x14ac:dyDescent="0.3">
      <c r="A335" s="31"/>
      <c r="B335" s="15"/>
      <c r="C335" s="32" t="str">
        <f>IF($B335="","",IFERROR(INDEX(Workers!$B$4:$B$103,MATCH($B335,Workers!$A$4:$A$103,0)),"Code not found"))</f>
        <v/>
      </c>
      <c r="D335" s="21"/>
      <c r="E335" s="15"/>
    </row>
    <row r="336" spans="1:5" x14ac:dyDescent="0.3">
      <c r="A336" s="31"/>
      <c r="B336" s="15"/>
      <c r="C336" s="32" t="str">
        <f>IF($B336="","",IFERROR(INDEX(Workers!$B$4:$B$103,MATCH($B336,Workers!$A$4:$A$103,0)),"Code not found"))</f>
        <v/>
      </c>
      <c r="D336" s="21"/>
      <c r="E336" s="15"/>
    </row>
    <row r="337" spans="1:5" x14ac:dyDescent="0.3">
      <c r="A337" s="31"/>
      <c r="B337" s="15"/>
      <c r="C337" s="32" t="str">
        <f>IF($B337="","",IFERROR(INDEX(Workers!$B$4:$B$103,MATCH($B337,Workers!$A$4:$A$103,0)),"Code not found"))</f>
        <v/>
      </c>
      <c r="D337" s="21"/>
      <c r="E337" s="15"/>
    </row>
    <row r="338" spans="1:5" x14ac:dyDescent="0.3">
      <c r="A338" s="31"/>
      <c r="B338" s="15"/>
      <c r="C338" s="32" t="str">
        <f>IF($B338="","",IFERROR(INDEX(Workers!$B$4:$B$103,MATCH($B338,Workers!$A$4:$A$103,0)),"Code not found"))</f>
        <v/>
      </c>
      <c r="D338" s="21"/>
      <c r="E338" s="15"/>
    </row>
    <row r="339" spans="1:5" x14ac:dyDescent="0.3">
      <c r="A339" s="31"/>
      <c r="B339" s="15"/>
      <c r="C339" s="32" t="str">
        <f>IF($B339="","",IFERROR(INDEX(Workers!$B$4:$B$103,MATCH($B339,Workers!$A$4:$A$103,0)),"Code not found"))</f>
        <v/>
      </c>
      <c r="D339" s="21"/>
      <c r="E339" s="15"/>
    </row>
    <row r="340" spans="1:5" x14ac:dyDescent="0.3">
      <c r="A340" s="31"/>
      <c r="B340" s="15"/>
      <c r="C340" s="32" t="str">
        <f>IF($B340="","",IFERROR(INDEX(Workers!$B$4:$B$103,MATCH($B340,Workers!$A$4:$A$103,0)),"Code not found"))</f>
        <v/>
      </c>
      <c r="D340" s="21"/>
      <c r="E340" s="15"/>
    </row>
    <row r="341" spans="1:5" x14ac:dyDescent="0.3">
      <c r="A341" s="31"/>
      <c r="B341" s="15"/>
      <c r="C341" s="32" t="str">
        <f>IF($B341="","",IFERROR(INDEX(Workers!$B$4:$B$103,MATCH($B341,Workers!$A$4:$A$103,0)),"Code not found"))</f>
        <v/>
      </c>
      <c r="D341" s="21"/>
      <c r="E341" s="15"/>
    </row>
    <row r="342" spans="1:5" x14ac:dyDescent="0.3">
      <c r="A342" s="31"/>
      <c r="B342" s="15"/>
      <c r="C342" s="32" t="str">
        <f>IF($B342="","",IFERROR(INDEX(Workers!$B$4:$B$103,MATCH($B342,Workers!$A$4:$A$103,0)),"Code not found"))</f>
        <v/>
      </c>
      <c r="D342" s="21"/>
      <c r="E342" s="15"/>
    </row>
    <row r="343" spans="1:5" x14ac:dyDescent="0.3">
      <c r="A343" s="31"/>
      <c r="B343" s="15"/>
      <c r="C343" s="32" t="str">
        <f>IF($B343="","",IFERROR(INDEX(Workers!$B$4:$B$103,MATCH($B343,Workers!$A$4:$A$103,0)),"Code not found"))</f>
        <v/>
      </c>
      <c r="D343" s="21"/>
      <c r="E343" s="15"/>
    </row>
    <row r="344" spans="1:5" x14ac:dyDescent="0.3">
      <c r="A344" s="31"/>
      <c r="B344" s="15"/>
      <c r="C344" s="32" t="str">
        <f>IF($B344="","",IFERROR(INDEX(Workers!$B$4:$B$103,MATCH($B344,Workers!$A$4:$A$103,0)),"Code not found"))</f>
        <v/>
      </c>
      <c r="D344" s="21"/>
      <c r="E344" s="15"/>
    </row>
    <row r="345" spans="1:5" x14ac:dyDescent="0.3">
      <c r="A345" s="31"/>
      <c r="B345" s="15"/>
      <c r="C345" s="32" t="str">
        <f>IF($B345="","",IFERROR(INDEX(Workers!$B$4:$B$103,MATCH($B345,Workers!$A$4:$A$103,0)),"Code not found"))</f>
        <v/>
      </c>
      <c r="D345" s="21"/>
      <c r="E345" s="15"/>
    </row>
    <row r="346" spans="1:5" x14ac:dyDescent="0.3">
      <c r="A346" s="31"/>
      <c r="B346" s="15"/>
      <c r="C346" s="32" t="str">
        <f>IF($B346="","",IFERROR(INDEX(Workers!$B$4:$B$103,MATCH($B346,Workers!$A$4:$A$103,0)),"Code not found"))</f>
        <v/>
      </c>
      <c r="D346" s="21"/>
      <c r="E346" s="15"/>
    </row>
    <row r="347" spans="1:5" x14ac:dyDescent="0.3">
      <c r="A347" s="31"/>
      <c r="B347" s="15"/>
      <c r="C347" s="32" t="str">
        <f>IF($B347="","",IFERROR(INDEX(Workers!$B$4:$B$103,MATCH($B347,Workers!$A$4:$A$103,0)),"Code not found"))</f>
        <v/>
      </c>
      <c r="D347" s="21"/>
      <c r="E347" s="15"/>
    </row>
    <row r="348" spans="1:5" x14ac:dyDescent="0.3">
      <c r="A348" s="31"/>
      <c r="B348" s="15"/>
      <c r="C348" s="32" t="str">
        <f>IF($B348="","",IFERROR(INDEX(Workers!$B$4:$B$103,MATCH($B348,Workers!$A$4:$A$103,0)),"Code not found"))</f>
        <v/>
      </c>
      <c r="D348" s="21"/>
      <c r="E348" s="15"/>
    </row>
    <row r="349" spans="1:5" x14ac:dyDescent="0.3">
      <c r="A349" s="31"/>
      <c r="B349" s="15"/>
      <c r="C349" s="32" t="str">
        <f>IF($B349="","",IFERROR(INDEX(Workers!$B$4:$B$103,MATCH($B349,Workers!$A$4:$A$103,0)),"Code not found"))</f>
        <v/>
      </c>
      <c r="D349" s="21"/>
      <c r="E349" s="15"/>
    </row>
    <row r="350" spans="1:5" x14ac:dyDescent="0.3">
      <c r="A350" s="31"/>
      <c r="B350" s="15"/>
      <c r="C350" s="32" t="str">
        <f>IF($B350="","",IFERROR(INDEX(Workers!$B$4:$B$103,MATCH($B350,Workers!$A$4:$A$103,0)),"Code not found"))</f>
        <v/>
      </c>
      <c r="D350" s="21"/>
      <c r="E350" s="15"/>
    </row>
    <row r="351" spans="1:5" x14ac:dyDescent="0.3">
      <c r="A351" s="31"/>
      <c r="B351" s="15"/>
      <c r="C351" s="32" t="str">
        <f>IF($B351="","",IFERROR(INDEX(Workers!$B$4:$B$103,MATCH($B351,Workers!$A$4:$A$103,0)),"Code not found"))</f>
        <v/>
      </c>
      <c r="D351" s="21"/>
      <c r="E351" s="15"/>
    </row>
    <row r="352" spans="1:5" x14ac:dyDescent="0.3">
      <c r="A352" s="31"/>
      <c r="B352" s="15"/>
      <c r="C352" s="32" t="str">
        <f>IF($B352="","",IFERROR(INDEX(Workers!$B$4:$B$103,MATCH($B352,Workers!$A$4:$A$103,0)),"Code not found"))</f>
        <v/>
      </c>
      <c r="D352" s="21"/>
      <c r="E352" s="15"/>
    </row>
    <row r="353" spans="1:5" x14ac:dyDescent="0.3">
      <c r="A353" s="31"/>
      <c r="B353" s="15"/>
      <c r="C353" s="32" t="str">
        <f>IF($B353="","",IFERROR(INDEX(Workers!$B$4:$B$103,MATCH($B353,Workers!$A$4:$A$103,0)),"Code not found"))</f>
        <v/>
      </c>
      <c r="D353" s="21"/>
      <c r="E353" s="15"/>
    </row>
    <row r="354" spans="1:5" x14ac:dyDescent="0.3">
      <c r="A354" s="31"/>
      <c r="B354" s="15"/>
      <c r="C354" s="32" t="str">
        <f>IF($B354="","",IFERROR(INDEX(Workers!$B$4:$B$103,MATCH($B354,Workers!$A$4:$A$103,0)),"Code not found"))</f>
        <v/>
      </c>
      <c r="D354" s="21"/>
      <c r="E354" s="15"/>
    </row>
    <row r="355" spans="1:5" x14ac:dyDescent="0.3">
      <c r="A355" s="31"/>
      <c r="B355" s="15"/>
      <c r="C355" s="32" t="str">
        <f>IF($B355="","",IFERROR(INDEX(Workers!$B$4:$B$103,MATCH($B355,Workers!$A$4:$A$103,0)),"Code not found"))</f>
        <v/>
      </c>
      <c r="D355" s="21"/>
      <c r="E355" s="15"/>
    </row>
    <row r="356" spans="1:5" x14ac:dyDescent="0.3">
      <c r="A356" s="31"/>
      <c r="B356" s="15"/>
      <c r="C356" s="32" t="str">
        <f>IF($B356="","",IFERROR(INDEX(Workers!$B$4:$B$103,MATCH($B356,Workers!$A$4:$A$103,0)),"Code not found"))</f>
        <v/>
      </c>
      <c r="D356" s="21"/>
      <c r="E356" s="15"/>
    </row>
    <row r="357" spans="1:5" x14ac:dyDescent="0.3">
      <c r="A357" s="31"/>
      <c r="B357" s="15"/>
      <c r="C357" s="32" t="str">
        <f>IF($B357="","",IFERROR(INDEX(Workers!$B$4:$B$103,MATCH($B357,Workers!$A$4:$A$103,0)),"Code not found"))</f>
        <v/>
      </c>
      <c r="D357" s="21"/>
      <c r="E357" s="15"/>
    </row>
    <row r="358" spans="1:5" x14ac:dyDescent="0.3">
      <c r="A358" s="31"/>
      <c r="B358" s="15"/>
      <c r="C358" s="32" t="str">
        <f>IF($B358="","",IFERROR(INDEX(Workers!$B$4:$B$103,MATCH($B358,Workers!$A$4:$A$103,0)),"Code not found"))</f>
        <v/>
      </c>
      <c r="D358" s="21"/>
      <c r="E358" s="15"/>
    </row>
    <row r="359" spans="1:5" x14ac:dyDescent="0.3">
      <c r="A359" s="31"/>
      <c r="B359" s="15"/>
      <c r="C359" s="32" t="str">
        <f>IF($B359="","",IFERROR(INDEX(Workers!$B$4:$B$103,MATCH($B359,Workers!$A$4:$A$103,0)),"Code not found"))</f>
        <v/>
      </c>
      <c r="D359" s="21"/>
      <c r="E359" s="15"/>
    </row>
    <row r="360" spans="1:5" x14ac:dyDescent="0.3">
      <c r="A360" s="31"/>
      <c r="B360" s="15"/>
      <c r="C360" s="32" t="str">
        <f>IF($B360="","",IFERROR(INDEX(Workers!$B$4:$B$103,MATCH($B360,Workers!$A$4:$A$103,0)),"Code not found"))</f>
        <v/>
      </c>
      <c r="D360" s="21"/>
      <c r="E360" s="15"/>
    </row>
    <row r="361" spans="1:5" x14ac:dyDescent="0.3">
      <c r="A361" s="31"/>
      <c r="B361" s="15"/>
      <c r="C361" s="32" t="str">
        <f>IF($B361="","",IFERROR(INDEX(Workers!$B$4:$B$103,MATCH($B361,Workers!$A$4:$A$103,0)),"Code not found"))</f>
        <v/>
      </c>
      <c r="D361" s="21"/>
      <c r="E361" s="15"/>
    </row>
    <row r="362" spans="1:5" x14ac:dyDescent="0.3">
      <c r="A362" s="31"/>
      <c r="B362" s="15"/>
      <c r="C362" s="32" t="str">
        <f>IF($B362="","",IFERROR(INDEX(Workers!$B$4:$B$103,MATCH($B362,Workers!$A$4:$A$103,0)),"Code not found"))</f>
        <v/>
      </c>
      <c r="D362" s="21"/>
      <c r="E362" s="15"/>
    </row>
    <row r="363" spans="1:5" x14ac:dyDescent="0.3">
      <c r="A363" s="31"/>
      <c r="B363" s="15"/>
      <c r="C363" s="32" t="str">
        <f>IF($B363="","",IFERROR(INDEX(Workers!$B$4:$B$103,MATCH($B363,Workers!$A$4:$A$103,0)),"Code not found"))</f>
        <v/>
      </c>
      <c r="D363" s="21"/>
      <c r="E363" s="15"/>
    </row>
    <row r="364" spans="1:5" x14ac:dyDescent="0.3">
      <c r="A364" s="31"/>
      <c r="B364" s="15"/>
      <c r="C364" s="32" t="str">
        <f>IF($B364="","",IFERROR(INDEX(Workers!$B$4:$B$103,MATCH($B364,Workers!$A$4:$A$103,0)),"Code not found"))</f>
        <v/>
      </c>
      <c r="D364" s="21"/>
      <c r="E364" s="15"/>
    </row>
    <row r="365" spans="1:5" x14ac:dyDescent="0.3">
      <c r="A365" s="31"/>
      <c r="B365" s="15"/>
      <c r="C365" s="32" t="str">
        <f>IF($B365="","",IFERROR(INDEX(Workers!$B$4:$B$103,MATCH($B365,Workers!$A$4:$A$103,0)),"Code not found"))</f>
        <v/>
      </c>
      <c r="D365" s="21"/>
      <c r="E365" s="15"/>
    </row>
    <row r="366" spans="1:5" x14ac:dyDescent="0.3">
      <c r="A366" s="31"/>
      <c r="B366" s="15"/>
      <c r="C366" s="32" t="str">
        <f>IF($B366="","",IFERROR(INDEX(Workers!$B$4:$B$103,MATCH($B366,Workers!$A$4:$A$103,0)),"Code not found"))</f>
        <v/>
      </c>
      <c r="D366" s="21"/>
      <c r="E366" s="15"/>
    </row>
    <row r="367" spans="1:5" x14ac:dyDescent="0.3">
      <c r="A367" s="31"/>
      <c r="B367" s="15"/>
      <c r="C367" s="32" t="str">
        <f>IF($B367="","",IFERROR(INDEX(Workers!$B$4:$B$103,MATCH($B367,Workers!$A$4:$A$103,0)),"Code not found"))</f>
        <v/>
      </c>
      <c r="D367" s="21"/>
      <c r="E367" s="15"/>
    </row>
    <row r="368" spans="1:5" x14ac:dyDescent="0.3">
      <c r="A368" s="31"/>
      <c r="B368" s="15"/>
      <c r="C368" s="32" t="str">
        <f>IF($B368="","",IFERROR(INDEX(Workers!$B$4:$B$103,MATCH($B368,Workers!$A$4:$A$103,0)),"Code not found"))</f>
        <v/>
      </c>
      <c r="D368" s="21"/>
      <c r="E368" s="15"/>
    </row>
    <row r="369" spans="1:5" x14ac:dyDescent="0.3">
      <c r="A369" s="31"/>
      <c r="B369" s="15"/>
      <c r="C369" s="32" t="str">
        <f>IF($B369="","",IFERROR(INDEX(Workers!$B$4:$B$103,MATCH($B369,Workers!$A$4:$A$103,0)),"Code not found"))</f>
        <v/>
      </c>
      <c r="D369" s="21"/>
      <c r="E369" s="15"/>
    </row>
    <row r="370" spans="1:5" x14ac:dyDescent="0.3">
      <c r="A370" s="31"/>
      <c r="B370" s="15"/>
      <c r="C370" s="32" t="str">
        <f>IF($B370="","",IFERROR(INDEX(Workers!$B$4:$B$103,MATCH($B370,Workers!$A$4:$A$103,0)),"Code not found"))</f>
        <v/>
      </c>
      <c r="D370" s="21"/>
      <c r="E370" s="15"/>
    </row>
    <row r="371" spans="1:5" x14ac:dyDescent="0.3">
      <c r="A371" s="31"/>
      <c r="B371" s="15"/>
      <c r="C371" s="32" t="str">
        <f>IF($B371="","",IFERROR(INDEX(Workers!$B$4:$B$103,MATCH($B371,Workers!$A$4:$A$103,0)),"Code not found"))</f>
        <v/>
      </c>
      <c r="D371" s="21"/>
      <c r="E371" s="15"/>
    </row>
    <row r="372" spans="1:5" x14ac:dyDescent="0.3">
      <c r="A372" s="31"/>
      <c r="B372" s="15"/>
      <c r="C372" s="32" t="str">
        <f>IF($B372="","",IFERROR(INDEX(Workers!$B$4:$B$103,MATCH($B372,Workers!$A$4:$A$103,0)),"Code not found"))</f>
        <v/>
      </c>
      <c r="D372" s="21"/>
      <c r="E372" s="15"/>
    </row>
    <row r="373" spans="1:5" x14ac:dyDescent="0.3">
      <c r="A373" s="31"/>
      <c r="B373" s="15"/>
      <c r="C373" s="32" t="str">
        <f>IF($B373="","",IFERROR(INDEX(Workers!$B$4:$B$103,MATCH($B373,Workers!$A$4:$A$103,0)),"Code not found"))</f>
        <v/>
      </c>
      <c r="D373" s="21"/>
      <c r="E373" s="15"/>
    </row>
    <row r="374" spans="1:5" x14ac:dyDescent="0.3">
      <c r="A374" s="31"/>
      <c r="B374" s="15"/>
      <c r="C374" s="32" t="str">
        <f>IF($B374="","",IFERROR(INDEX(Workers!$B$4:$B$103,MATCH($B374,Workers!$A$4:$A$103,0)),"Code not found"))</f>
        <v/>
      </c>
      <c r="D374" s="21"/>
      <c r="E374" s="15"/>
    </row>
    <row r="375" spans="1:5" x14ac:dyDescent="0.3">
      <c r="A375" s="31"/>
      <c r="B375" s="15"/>
      <c r="C375" s="32" t="str">
        <f>IF($B375="","",IFERROR(INDEX(Workers!$B$4:$B$103,MATCH($B375,Workers!$A$4:$A$103,0)),"Code not found"))</f>
        <v/>
      </c>
      <c r="D375" s="21"/>
      <c r="E375" s="15"/>
    </row>
    <row r="376" spans="1:5" x14ac:dyDescent="0.3">
      <c r="A376" s="31"/>
      <c r="B376" s="15"/>
      <c r="C376" s="32" t="str">
        <f>IF($B376="","",IFERROR(INDEX(Workers!$B$4:$B$103,MATCH($B376,Workers!$A$4:$A$103,0)),"Code not found"))</f>
        <v/>
      </c>
      <c r="D376" s="21"/>
      <c r="E376" s="15"/>
    </row>
    <row r="377" spans="1:5" x14ac:dyDescent="0.3">
      <c r="A377" s="31"/>
      <c r="B377" s="15"/>
      <c r="C377" s="32" t="str">
        <f>IF($B377="","",IFERROR(INDEX(Workers!$B$4:$B$103,MATCH($B377,Workers!$A$4:$A$103,0)),"Code not found"))</f>
        <v/>
      </c>
      <c r="D377" s="21"/>
      <c r="E377" s="15"/>
    </row>
    <row r="378" spans="1:5" x14ac:dyDescent="0.3">
      <c r="A378" s="31"/>
      <c r="B378" s="15"/>
      <c r="C378" s="32" t="str">
        <f>IF($B378="","",IFERROR(INDEX(Workers!$B$4:$B$103,MATCH($B378,Workers!$A$4:$A$103,0)),"Code not found"))</f>
        <v/>
      </c>
      <c r="D378" s="21"/>
      <c r="E378" s="15"/>
    </row>
    <row r="379" spans="1:5" x14ac:dyDescent="0.3">
      <c r="A379" s="31"/>
      <c r="B379" s="15"/>
      <c r="C379" s="32" t="str">
        <f>IF($B379="","",IFERROR(INDEX(Workers!$B$4:$B$103,MATCH($B379,Workers!$A$4:$A$103,0)),"Code not found"))</f>
        <v/>
      </c>
      <c r="D379" s="21"/>
      <c r="E379" s="15"/>
    </row>
    <row r="380" spans="1:5" x14ac:dyDescent="0.3">
      <c r="A380" s="31"/>
      <c r="B380" s="15"/>
      <c r="C380" s="32" t="str">
        <f>IF($B380="","",IFERROR(INDEX(Workers!$B$4:$B$103,MATCH($B380,Workers!$A$4:$A$103,0)),"Code not found"))</f>
        <v/>
      </c>
      <c r="D380" s="21"/>
      <c r="E380" s="15"/>
    </row>
    <row r="381" spans="1:5" x14ac:dyDescent="0.3">
      <c r="A381" s="31"/>
      <c r="B381" s="15"/>
      <c r="C381" s="32" t="str">
        <f>IF($B381="","",IFERROR(INDEX(Workers!$B$4:$B$103,MATCH($B381,Workers!$A$4:$A$103,0)),"Code not found"))</f>
        <v/>
      </c>
      <c r="D381" s="21"/>
      <c r="E381" s="15"/>
    </row>
    <row r="382" spans="1:5" x14ac:dyDescent="0.3">
      <c r="A382" s="31"/>
      <c r="B382" s="15"/>
      <c r="C382" s="32" t="str">
        <f>IF($B382="","",IFERROR(INDEX(Workers!$B$4:$B$103,MATCH($B382,Workers!$A$4:$A$103,0)),"Code not found"))</f>
        <v/>
      </c>
      <c r="D382" s="21"/>
      <c r="E382" s="15"/>
    </row>
    <row r="383" spans="1:5" x14ac:dyDescent="0.3">
      <c r="A383" s="31"/>
      <c r="B383" s="15"/>
      <c r="C383" s="32" t="str">
        <f>IF($B383="","",IFERROR(INDEX(Workers!$B$4:$B$103,MATCH($B383,Workers!$A$4:$A$103,0)),"Code not found"))</f>
        <v/>
      </c>
      <c r="D383" s="21"/>
      <c r="E383" s="15"/>
    </row>
    <row r="384" spans="1:5" x14ac:dyDescent="0.3">
      <c r="A384" s="31"/>
      <c r="B384" s="15"/>
      <c r="C384" s="32" t="str">
        <f>IF($B384="","",IFERROR(INDEX(Workers!$B$4:$B$103,MATCH($B384,Workers!$A$4:$A$103,0)),"Code not found"))</f>
        <v/>
      </c>
      <c r="D384" s="21"/>
      <c r="E384" s="15"/>
    </row>
    <row r="385" spans="1:5" x14ac:dyDescent="0.3">
      <c r="A385" s="31"/>
      <c r="B385" s="15"/>
      <c r="C385" s="32" t="str">
        <f>IF($B385="","",IFERROR(INDEX(Workers!$B$4:$B$103,MATCH($B385,Workers!$A$4:$A$103,0)),"Code not found"))</f>
        <v/>
      </c>
      <c r="D385" s="21"/>
      <c r="E385" s="15"/>
    </row>
    <row r="386" spans="1:5" x14ac:dyDescent="0.3">
      <c r="A386" s="31"/>
      <c r="B386" s="15"/>
      <c r="C386" s="32" t="str">
        <f>IF($B386="","",IFERROR(INDEX(Workers!$B$4:$B$103,MATCH($B386,Workers!$A$4:$A$103,0)),"Code not found"))</f>
        <v/>
      </c>
      <c r="D386" s="21"/>
      <c r="E386" s="15"/>
    </row>
    <row r="387" spans="1:5" x14ac:dyDescent="0.3">
      <c r="A387" s="31"/>
      <c r="B387" s="15"/>
      <c r="C387" s="32" t="str">
        <f>IF($B387="","",IFERROR(INDEX(Workers!$B$4:$B$103,MATCH($B387,Workers!$A$4:$A$103,0)),"Code not found"))</f>
        <v/>
      </c>
      <c r="D387" s="21"/>
      <c r="E387" s="15"/>
    </row>
    <row r="388" spans="1:5" x14ac:dyDescent="0.3">
      <c r="A388" s="31"/>
      <c r="B388" s="15"/>
      <c r="C388" s="32" t="str">
        <f>IF($B388="","",IFERROR(INDEX(Workers!$B$4:$B$103,MATCH($B388,Workers!$A$4:$A$103,0)),"Code not found"))</f>
        <v/>
      </c>
      <c r="D388" s="21"/>
      <c r="E388" s="15"/>
    </row>
    <row r="389" spans="1:5" x14ac:dyDescent="0.3">
      <c r="A389" s="31"/>
      <c r="B389" s="15"/>
      <c r="C389" s="32" t="str">
        <f>IF($B389="","",IFERROR(INDEX(Workers!$B$4:$B$103,MATCH($B389,Workers!$A$4:$A$103,0)),"Code not found"))</f>
        <v/>
      </c>
      <c r="D389" s="21"/>
      <c r="E389" s="15"/>
    </row>
    <row r="390" spans="1:5" x14ac:dyDescent="0.3">
      <c r="A390" s="31"/>
      <c r="B390" s="15"/>
      <c r="C390" s="32" t="str">
        <f>IF($B390="","",IFERROR(INDEX(Workers!$B$4:$B$103,MATCH($B390,Workers!$A$4:$A$103,0)),"Code not found"))</f>
        <v/>
      </c>
      <c r="D390" s="21"/>
      <c r="E390" s="15"/>
    </row>
    <row r="391" spans="1:5" x14ac:dyDescent="0.3">
      <c r="A391" s="31"/>
      <c r="B391" s="15"/>
      <c r="C391" s="32" t="str">
        <f>IF($B391="","",IFERROR(INDEX(Workers!$B$4:$B$103,MATCH($B391,Workers!$A$4:$A$103,0)),"Code not found"))</f>
        <v/>
      </c>
      <c r="D391" s="21"/>
      <c r="E391" s="15"/>
    </row>
    <row r="392" spans="1:5" x14ac:dyDescent="0.3">
      <c r="A392" s="31"/>
      <c r="B392" s="15"/>
      <c r="C392" s="32" t="str">
        <f>IF($B392="","",IFERROR(INDEX(Workers!$B$4:$B$103,MATCH($B392,Workers!$A$4:$A$103,0)),"Code not found"))</f>
        <v/>
      </c>
      <c r="D392" s="21"/>
      <c r="E392" s="15"/>
    </row>
    <row r="393" spans="1:5" x14ac:dyDescent="0.3">
      <c r="A393" s="31"/>
      <c r="B393" s="15"/>
      <c r="C393" s="32" t="str">
        <f>IF($B393="","",IFERROR(INDEX(Workers!$B$4:$B$103,MATCH($B393,Workers!$A$4:$A$103,0)),"Code not found"))</f>
        <v/>
      </c>
      <c r="D393" s="21"/>
      <c r="E393" s="15"/>
    </row>
    <row r="394" spans="1:5" x14ac:dyDescent="0.3">
      <c r="A394" s="31"/>
      <c r="B394" s="15"/>
      <c r="C394" s="32" t="str">
        <f>IF($B394="","",IFERROR(INDEX(Workers!$B$4:$B$103,MATCH($B394,Workers!$A$4:$A$103,0)),"Code not found"))</f>
        <v/>
      </c>
      <c r="D394" s="21"/>
      <c r="E394" s="15"/>
    </row>
    <row r="395" spans="1:5" x14ac:dyDescent="0.3">
      <c r="A395" s="31"/>
      <c r="B395" s="15"/>
      <c r="C395" s="32" t="str">
        <f>IF($B395="","",IFERROR(INDEX(Workers!$B$4:$B$103,MATCH($B395,Workers!$A$4:$A$103,0)),"Code not found"))</f>
        <v/>
      </c>
      <c r="D395" s="21"/>
      <c r="E395" s="15"/>
    </row>
    <row r="396" spans="1:5" x14ac:dyDescent="0.3">
      <c r="A396" s="31"/>
      <c r="B396" s="15"/>
      <c r="C396" s="32" t="str">
        <f>IF($B396="","",IFERROR(INDEX(Workers!$B$4:$B$103,MATCH($B396,Workers!$A$4:$A$103,0)),"Code not found"))</f>
        <v/>
      </c>
      <c r="D396" s="21"/>
      <c r="E396" s="15"/>
    </row>
    <row r="397" spans="1:5" x14ac:dyDescent="0.3">
      <c r="A397" s="31"/>
      <c r="B397" s="15"/>
      <c r="C397" s="32" t="str">
        <f>IF($B397="","",IFERROR(INDEX(Workers!$B$4:$B$103,MATCH($B397,Workers!$A$4:$A$103,0)),"Code not found"))</f>
        <v/>
      </c>
      <c r="D397" s="21"/>
      <c r="E397" s="15"/>
    </row>
    <row r="398" spans="1:5" x14ac:dyDescent="0.3">
      <c r="A398" s="31"/>
      <c r="B398" s="15"/>
      <c r="C398" s="32" t="str">
        <f>IF($B398="","",IFERROR(INDEX(Workers!$B$4:$B$103,MATCH($B398,Workers!$A$4:$A$103,0)),"Code not found"))</f>
        <v/>
      </c>
      <c r="D398" s="21"/>
      <c r="E398" s="15"/>
    </row>
    <row r="399" spans="1:5" x14ac:dyDescent="0.3">
      <c r="A399" s="31"/>
      <c r="B399" s="15"/>
      <c r="C399" s="32" t="str">
        <f>IF($B399="","",IFERROR(INDEX(Workers!$B$4:$B$103,MATCH($B399,Workers!$A$4:$A$103,0)),"Code not found"))</f>
        <v/>
      </c>
      <c r="D399" s="21"/>
      <c r="E399" s="15"/>
    </row>
    <row r="400" spans="1:5" x14ac:dyDescent="0.3">
      <c r="A400" s="31"/>
      <c r="B400" s="15"/>
      <c r="C400" s="32" t="str">
        <f>IF($B400="","",IFERROR(INDEX(Workers!$B$4:$B$103,MATCH($B400,Workers!$A$4:$A$103,0)),"Code not found"))</f>
        <v/>
      </c>
      <c r="D400" s="21"/>
      <c r="E400" s="15"/>
    </row>
    <row r="401" spans="1:5" x14ac:dyDescent="0.3">
      <c r="A401" s="31"/>
      <c r="B401" s="15"/>
      <c r="C401" s="32" t="str">
        <f>IF($B401="","",IFERROR(INDEX(Workers!$B$4:$B$103,MATCH($B401,Workers!$A$4:$A$103,0)),"Code not found"))</f>
        <v/>
      </c>
      <c r="D401" s="21"/>
      <c r="E401" s="15"/>
    </row>
    <row r="402" spans="1:5" x14ac:dyDescent="0.3">
      <c r="A402" s="31"/>
      <c r="B402" s="15"/>
      <c r="C402" s="32" t="str">
        <f>IF($B402="","",IFERROR(INDEX(Workers!$B$4:$B$103,MATCH($B402,Workers!$A$4:$A$103,0)),"Code not found"))</f>
        <v/>
      </c>
      <c r="D402" s="21"/>
      <c r="E402" s="15"/>
    </row>
    <row r="403" spans="1:5" x14ac:dyDescent="0.3">
      <c r="A403" s="31"/>
      <c r="B403" s="15"/>
      <c r="C403" s="32" t="str">
        <f>IF($B403="","",IFERROR(INDEX(Workers!$B$4:$B$103,MATCH($B403,Workers!$A$4:$A$103,0)),"Code not found"))</f>
        <v/>
      </c>
      <c r="D403" s="21"/>
      <c r="E403" s="15"/>
    </row>
    <row r="404" spans="1:5" x14ac:dyDescent="0.3">
      <c r="A404" s="31"/>
      <c r="B404" s="15"/>
      <c r="C404" s="32" t="str">
        <f>IF($B404="","",IFERROR(INDEX(Workers!$B$4:$B$103,MATCH($B404,Workers!$A$4:$A$103,0)),"Code not found"))</f>
        <v/>
      </c>
      <c r="D404" s="21"/>
      <c r="E404" s="15"/>
    </row>
    <row r="405" spans="1:5" x14ac:dyDescent="0.3">
      <c r="A405" s="31"/>
      <c r="B405" s="15"/>
      <c r="C405" s="32" t="str">
        <f>IF($B405="","",IFERROR(INDEX(Workers!$B$4:$B$103,MATCH($B405,Workers!$A$4:$A$103,0)),"Code not found"))</f>
        <v/>
      </c>
      <c r="D405" s="21"/>
      <c r="E405" s="15"/>
    </row>
    <row r="406" spans="1:5" x14ac:dyDescent="0.3">
      <c r="A406" s="31"/>
      <c r="B406" s="15"/>
      <c r="C406" s="32" t="str">
        <f>IF($B406="","",IFERROR(INDEX(Workers!$B$4:$B$103,MATCH($B406,Workers!$A$4:$A$103,0)),"Code not found"))</f>
        <v/>
      </c>
      <c r="D406" s="21"/>
      <c r="E406" s="15"/>
    </row>
    <row r="407" spans="1:5" x14ac:dyDescent="0.3">
      <c r="A407" s="31"/>
      <c r="B407" s="15"/>
      <c r="C407" s="32" t="str">
        <f>IF($B407="","",IFERROR(INDEX(Workers!$B$4:$B$103,MATCH($B407,Workers!$A$4:$A$103,0)),"Code not found"))</f>
        <v/>
      </c>
      <c r="D407" s="21"/>
      <c r="E407" s="15"/>
    </row>
    <row r="408" spans="1:5" x14ac:dyDescent="0.3">
      <c r="A408" s="31"/>
      <c r="B408" s="15"/>
      <c r="C408" s="32" t="str">
        <f>IF($B408="","",IFERROR(INDEX(Workers!$B$4:$B$103,MATCH($B408,Workers!$A$4:$A$103,0)),"Code not found"))</f>
        <v/>
      </c>
      <c r="D408" s="21"/>
      <c r="E408" s="15"/>
    </row>
    <row r="409" spans="1:5" x14ac:dyDescent="0.3">
      <c r="A409" s="31"/>
      <c r="B409" s="15"/>
      <c r="C409" s="32" t="str">
        <f>IF($B409="","",IFERROR(INDEX(Workers!$B$4:$B$103,MATCH($B409,Workers!$A$4:$A$103,0)),"Code not found"))</f>
        <v/>
      </c>
      <c r="D409" s="21"/>
      <c r="E409" s="15"/>
    </row>
    <row r="410" spans="1:5" x14ac:dyDescent="0.3">
      <c r="A410" s="31"/>
      <c r="B410" s="15"/>
      <c r="C410" s="32" t="str">
        <f>IF($B410="","",IFERROR(INDEX(Workers!$B$4:$B$103,MATCH($B410,Workers!$A$4:$A$103,0)),"Code not found"))</f>
        <v/>
      </c>
      <c r="D410" s="21"/>
      <c r="E410" s="15"/>
    </row>
    <row r="411" spans="1:5" x14ac:dyDescent="0.3">
      <c r="A411" s="31"/>
      <c r="B411" s="15"/>
      <c r="C411" s="32" t="str">
        <f>IF($B411="","",IFERROR(INDEX(Workers!$B$4:$B$103,MATCH($B411,Workers!$A$4:$A$103,0)),"Code not found"))</f>
        <v/>
      </c>
      <c r="D411" s="21"/>
      <c r="E411" s="15"/>
    </row>
    <row r="412" spans="1:5" x14ac:dyDescent="0.3">
      <c r="A412" s="31"/>
      <c r="B412" s="15"/>
      <c r="C412" s="32" t="str">
        <f>IF($B412="","",IFERROR(INDEX(Workers!$B$4:$B$103,MATCH($B412,Workers!$A$4:$A$103,0)),"Code not found"))</f>
        <v/>
      </c>
      <c r="D412" s="21"/>
      <c r="E412" s="15"/>
    </row>
    <row r="413" spans="1:5" x14ac:dyDescent="0.3">
      <c r="A413" s="31"/>
      <c r="B413" s="15"/>
      <c r="C413" s="32" t="str">
        <f>IF($B413="","",IFERROR(INDEX(Workers!$B$4:$B$103,MATCH($B413,Workers!$A$4:$A$103,0)),"Code not found"))</f>
        <v/>
      </c>
      <c r="D413" s="21"/>
      <c r="E413" s="15"/>
    </row>
    <row r="414" spans="1:5" x14ac:dyDescent="0.3">
      <c r="A414" s="31"/>
      <c r="B414" s="15"/>
      <c r="C414" s="32" t="str">
        <f>IF($B414="","",IFERROR(INDEX(Workers!$B$4:$B$103,MATCH($B414,Workers!$A$4:$A$103,0)),"Code not found"))</f>
        <v/>
      </c>
      <c r="D414" s="21"/>
      <c r="E414" s="15"/>
    </row>
    <row r="415" spans="1:5" x14ac:dyDescent="0.3">
      <c r="A415" s="31"/>
      <c r="B415" s="15"/>
      <c r="C415" s="32" t="str">
        <f>IF($B415="","",IFERROR(INDEX(Workers!$B$4:$B$103,MATCH($B415,Workers!$A$4:$A$103,0)),"Code not found"))</f>
        <v/>
      </c>
      <c r="D415" s="21"/>
      <c r="E415" s="15"/>
    </row>
    <row r="416" spans="1:5" x14ac:dyDescent="0.3">
      <c r="A416" s="31"/>
      <c r="B416" s="15"/>
      <c r="C416" s="32" t="str">
        <f>IF($B416="","",IFERROR(INDEX(Workers!$B$4:$B$103,MATCH($B416,Workers!$A$4:$A$103,0)),"Code not found"))</f>
        <v/>
      </c>
      <c r="D416" s="21"/>
      <c r="E416" s="15"/>
    </row>
    <row r="417" spans="1:5" x14ac:dyDescent="0.3">
      <c r="A417" s="31"/>
      <c r="B417" s="15"/>
      <c r="C417" s="32" t="str">
        <f>IF($B417="","",IFERROR(INDEX(Workers!$B$4:$B$103,MATCH($B417,Workers!$A$4:$A$103,0)),"Code not found"))</f>
        <v/>
      </c>
      <c r="D417" s="21"/>
      <c r="E417" s="15"/>
    </row>
    <row r="418" spans="1:5" x14ac:dyDescent="0.3">
      <c r="A418" s="31"/>
      <c r="B418" s="15"/>
      <c r="C418" s="32" t="str">
        <f>IF($B418="","",IFERROR(INDEX(Workers!$B$4:$B$103,MATCH($B418,Workers!$A$4:$A$103,0)),"Code not found"))</f>
        <v/>
      </c>
      <c r="D418" s="21"/>
      <c r="E418" s="15"/>
    </row>
    <row r="419" spans="1:5" x14ac:dyDescent="0.3">
      <c r="A419" s="31"/>
      <c r="B419" s="15"/>
      <c r="C419" s="32" t="str">
        <f>IF($B419="","",IFERROR(INDEX(Workers!$B$4:$B$103,MATCH($B419,Workers!$A$4:$A$103,0)),"Code not found"))</f>
        <v/>
      </c>
      <c r="D419" s="21"/>
      <c r="E419" s="15"/>
    </row>
    <row r="420" spans="1:5" x14ac:dyDescent="0.3">
      <c r="A420" s="31"/>
      <c r="B420" s="15"/>
      <c r="C420" s="32" t="str">
        <f>IF($B420="","",IFERROR(INDEX(Workers!$B$4:$B$103,MATCH($B420,Workers!$A$4:$A$103,0)),"Code not found"))</f>
        <v/>
      </c>
      <c r="D420" s="21"/>
      <c r="E420" s="15"/>
    </row>
    <row r="421" spans="1:5" x14ac:dyDescent="0.3">
      <c r="A421" s="31"/>
      <c r="B421" s="15"/>
      <c r="C421" s="32" t="str">
        <f>IF($B421="","",IFERROR(INDEX(Workers!$B$4:$B$103,MATCH($B421,Workers!$A$4:$A$103,0)),"Code not found"))</f>
        <v/>
      </c>
      <c r="D421" s="21"/>
      <c r="E421" s="15"/>
    </row>
    <row r="422" spans="1:5" x14ac:dyDescent="0.3">
      <c r="A422" s="31"/>
      <c r="B422" s="15"/>
      <c r="C422" s="32" t="str">
        <f>IF($B422="","",IFERROR(INDEX(Workers!$B$4:$B$103,MATCH($B422,Workers!$A$4:$A$103,0)),"Code not found"))</f>
        <v/>
      </c>
      <c r="D422" s="21"/>
      <c r="E422" s="15"/>
    </row>
    <row r="423" spans="1:5" x14ac:dyDescent="0.3">
      <c r="A423" s="31"/>
      <c r="B423" s="15"/>
      <c r="C423" s="32" t="str">
        <f>IF($B423="","",IFERROR(INDEX(Workers!$B$4:$B$103,MATCH($B423,Workers!$A$4:$A$103,0)),"Code not found"))</f>
        <v/>
      </c>
      <c r="D423" s="21"/>
      <c r="E423" s="15"/>
    </row>
    <row r="424" spans="1:5" x14ac:dyDescent="0.3">
      <c r="A424" s="31"/>
      <c r="B424" s="15"/>
      <c r="C424" s="32" t="str">
        <f>IF($B424="","",IFERROR(INDEX(Workers!$B$4:$B$103,MATCH($B424,Workers!$A$4:$A$103,0)),"Code not found"))</f>
        <v/>
      </c>
      <c r="D424" s="21"/>
      <c r="E424" s="15"/>
    </row>
    <row r="425" spans="1:5" x14ac:dyDescent="0.3">
      <c r="A425" s="31"/>
      <c r="B425" s="15"/>
      <c r="C425" s="32" t="str">
        <f>IF($B425="","",IFERROR(INDEX(Workers!$B$4:$B$103,MATCH($B425,Workers!$A$4:$A$103,0)),"Code not found"))</f>
        <v/>
      </c>
      <c r="D425" s="21"/>
      <c r="E425" s="15"/>
    </row>
    <row r="426" spans="1:5" x14ac:dyDescent="0.3">
      <c r="A426" s="31"/>
      <c r="B426" s="15"/>
      <c r="C426" s="32" t="str">
        <f>IF($B426="","",IFERROR(INDEX(Workers!$B$4:$B$103,MATCH($B426,Workers!$A$4:$A$103,0)),"Code not found"))</f>
        <v/>
      </c>
      <c r="D426" s="21"/>
      <c r="E426" s="15"/>
    </row>
    <row r="427" spans="1:5" x14ac:dyDescent="0.3">
      <c r="A427" s="31"/>
      <c r="B427" s="15"/>
      <c r="C427" s="32" t="str">
        <f>IF($B427="","",IFERROR(INDEX(Workers!$B$4:$B$103,MATCH($B427,Workers!$A$4:$A$103,0)),"Code not found"))</f>
        <v/>
      </c>
      <c r="D427" s="21"/>
      <c r="E427" s="15"/>
    </row>
    <row r="428" spans="1:5" x14ac:dyDescent="0.3">
      <c r="A428" s="31"/>
      <c r="B428" s="15"/>
      <c r="C428" s="32" t="str">
        <f>IF($B428="","",IFERROR(INDEX(Workers!$B$4:$B$103,MATCH($B428,Workers!$A$4:$A$103,0)),"Code not found"))</f>
        <v/>
      </c>
      <c r="D428" s="21"/>
      <c r="E428" s="15"/>
    </row>
    <row r="429" spans="1:5" x14ac:dyDescent="0.3">
      <c r="A429" s="31"/>
      <c r="B429" s="15"/>
      <c r="C429" s="32" t="str">
        <f>IF($B429="","",IFERROR(INDEX(Workers!$B$4:$B$103,MATCH($B429,Workers!$A$4:$A$103,0)),"Code not found"))</f>
        <v/>
      </c>
      <c r="D429" s="21"/>
      <c r="E429" s="15"/>
    </row>
    <row r="430" spans="1:5" x14ac:dyDescent="0.3">
      <c r="A430" s="31"/>
      <c r="B430" s="15"/>
      <c r="C430" s="32" t="str">
        <f>IF($B430="","",IFERROR(INDEX(Workers!$B$4:$B$103,MATCH($B430,Workers!$A$4:$A$103,0)),"Code not found"))</f>
        <v/>
      </c>
      <c r="D430" s="21"/>
      <c r="E430" s="15"/>
    </row>
    <row r="431" spans="1:5" x14ac:dyDescent="0.3">
      <c r="A431" s="31"/>
      <c r="B431" s="15"/>
      <c r="C431" s="32" t="str">
        <f>IF($B431="","",IFERROR(INDEX(Workers!$B$4:$B$103,MATCH($B431,Workers!$A$4:$A$103,0)),"Code not found"))</f>
        <v/>
      </c>
      <c r="D431" s="21"/>
      <c r="E431" s="15"/>
    </row>
    <row r="432" spans="1:5" x14ac:dyDescent="0.3">
      <c r="A432" s="31"/>
      <c r="B432" s="15"/>
      <c r="C432" s="32" t="str">
        <f>IF($B432="","",IFERROR(INDEX(Workers!$B$4:$B$103,MATCH($B432,Workers!$A$4:$A$103,0)),"Code not found"))</f>
        <v/>
      </c>
      <c r="D432" s="21"/>
      <c r="E432" s="15"/>
    </row>
    <row r="433" spans="1:5" x14ac:dyDescent="0.3">
      <c r="A433" s="31"/>
      <c r="B433" s="15"/>
      <c r="C433" s="32" t="str">
        <f>IF($B433="","",IFERROR(INDEX(Workers!$B$4:$B$103,MATCH($B433,Workers!$A$4:$A$103,0)),"Code not found"))</f>
        <v/>
      </c>
      <c r="D433" s="21"/>
      <c r="E433" s="15"/>
    </row>
    <row r="434" spans="1:5" x14ac:dyDescent="0.3">
      <c r="A434" s="31"/>
      <c r="B434" s="15"/>
      <c r="C434" s="32" t="str">
        <f>IF($B434="","",IFERROR(INDEX(Workers!$B$4:$B$103,MATCH($B434,Workers!$A$4:$A$103,0)),"Code not found"))</f>
        <v/>
      </c>
      <c r="D434" s="21"/>
      <c r="E434" s="15"/>
    </row>
    <row r="435" spans="1:5" x14ac:dyDescent="0.3">
      <c r="A435" s="31"/>
      <c r="B435" s="15"/>
      <c r="C435" s="32" t="str">
        <f>IF($B435="","",IFERROR(INDEX(Workers!$B$4:$B$103,MATCH($B435,Workers!$A$4:$A$103,0)),"Code not found"))</f>
        <v/>
      </c>
      <c r="D435" s="21"/>
      <c r="E435" s="15"/>
    </row>
    <row r="436" spans="1:5" x14ac:dyDescent="0.3">
      <c r="A436" s="31"/>
      <c r="B436" s="15"/>
      <c r="C436" s="32" t="str">
        <f>IF($B436="","",IFERROR(INDEX(Workers!$B$4:$B$103,MATCH($B436,Workers!$A$4:$A$103,0)),"Code not found"))</f>
        <v/>
      </c>
      <c r="D436" s="21"/>
      <c r="E436" s="15"/>
    </row>
    <row r="437" spans="1:5" x14ac:dyDescent="0.3">
      <c r="A437" s="31"/>
      <c r="B437" s="15"/>
      <c r="C437" s="32" t="str">
        <f>IF($B437="","",IFERROR(INDEX(Workers!$B$4:$B$103,MATCH($B437,Workers!$A$4:$A$103,0)),"Code not found"))</f>
        <v/>
      </c>
      <c r="D437" s="21"/>
      <c r="E437" s="15"/>
    </row>
    <row r="438" spans="1:5" x14ac:dyDescent="0.3">
      <c r="A438" s="31"/>
      <c r="B438" s="15"/>
      <c r="C438" s="32" t="str">
        <f>IF($B438="","",IFERROR(INDEX(Workers!$B$4:$B$103,MATCH($B438,Workers!$A$4:$A$103,0)),"Code not found"))</f>
        <v/>
      </c>
      <c r="D438" s="21"/>
      <c r="E438" s="15"/>
    </row>
    <row r="439" spans="1:5" x14ac:dyDescent="0.3">
      <c r="A439" s="31"/>
      <c r="B439" s="15"/>
      <c r="C439" s="32" t="str">
        <f>IF($B439="","",IFERROR(INDEX(Workers!$B$4:$B$103,MATCH($B439,Workers!$A$4:$A$103,0)),"Code not found"))</f>
        <v/>
      </c>
      <c r="D439" s="21"/>
      <c r="E439" s="15"/>
    </row>
    <row r="440" spans="1:5" x14ac:dyDescent="0.3">
      <c r="A440" s="31"/>
      <c r="B440" s="15"/>
      <c r="C440" s="32" t="str">
        <f>IF($B440="","",IFERROR(INDEX(Workers!$B$4:$B$103,MATCH($B440,Workers!$A$4:$A$103,0)),"Code not found"))</f>
        <v/>
      </c>
      <c r="D440" s="21"/>
      <c r="E440" s="15"/>
    </row>
    <row r="441" spans="1:5" x14ac:dyDescent="0.3">
      <c r="A441" s="31"/>
      <c r="B441" s="15"/>
      <c r="C441" s="32" t="str">
        <f>IF($B441="","",IFERROR(INDEX(Workers!$B$4:$B$103,MATCH($B441,Workers!$A$4:$A$103,0)),"Code not found"))</f>
        <v/>
      </c>
      <c r="D441" s="21"/>
      <c r="E441" s="15"/>
    </row>
    <row r="442" spans="1:5" x14ac:dyDescent="0.3">
      <c r="A442" s="31"/>
      <c r="B442" s="15"/>
      <c r="C442" s="32" t="str">
        <f>IF($B442="","",IFERROR(INDEX(Workers!$B$4:$B$103,MATCH($B442,Workers!$A$4:$A$103,0)),"Code not found"))</f>
        <v/>
      </c>
      <c r="D442" s="21"/>
      <c r="E442" s="15"/>
    </row>
    <row r="443" spans="1:5" x14ac:dyDescent="0.3">
      <c r="A443" s="31"/>
      <c r="B443" s="15"/>
      <c r="C443" s="32" t="str">
        <f>IF($B443="","",IFERROR(INDEX(Workers!$B$4:$B$103,MATCH($B443,Workers!$A$4:$A$103,0)),"Code not found"))</f>
        <v/>
      </c>
      <c r="D443" s="21"/>
      <c r="E443" s="15"/>
    </row>
    <row r="444" spans="1:5" x14ac:dyDescent="0.3">
      <c r="A444" s="31"/>
      <c r="B444" s="15"/>
      <c r="C444" s="32" t="str">
        <f>IF($B444="","",IFERROR(INDEX(Workers!$B$4:$B$103,MATCH($B444,Workers!$A$4:$A$103,0)),"Code not found"))</f>
        <v/>
      </c>
      <c r="D444" s="21"/>
      <c r="E444" s="15"/>
    </row>
    <row r="445" spans="1:5" x14ac:dyDescent="0.3">
      <c r="A445" s="31"/>
      <c r="B445" s="15"/>
      <c r="C445" s="32" t="str">
        <f>IF($B445="","",IFERROR(INDEX(Workers!$B$4:$B$103,MATCH($B445,Workers!$A$4:$A$103,0)),"Code not found"))</f>
        <v/>
      </c>
      <c r="D445" s="21"/>
      <c r="E445" s="15"/>
    </row>
    <row r="446" spans="1:5" x14ac:dyDescent="0.3">
      <c r="A446" s="31"/>
      <c r="B446" s="15"/>
      <c r="C446" s="32" t="str">
        <f>IF($B446="","",IFERROR(INDEX(Workers!$B$4:$B$103,MATCH($B446,Workers!$A$4:$A$103,0)),"Code not found"))</f>
        <v/>
      </c>
      <c r="D446" s="21"/>
      <c r="E446" s="15"/>
    </row>
    <row r="447" spans="1:5" x14ac:dyDescent="0.3">
      <c r="A447" s="31"/>
      <c r="B447" s="15"/>
      <c r="C447" s="32" t="str">
        <f>IF($B447="","",IFERROR(INDEX(Workers!$B$4:$B$103,MATCH($B447,Workers!$A$4:$A$103,0)),"Code not found"))</f>
        <v/>
      </c>
      <c r="D447" s="21"/>
      <c r="E447" s="15"/>
    </row>
    <row r="448" spans="1:5" x14ac:dyDescent="0.3">
      <c r="A448" s="31"/>
      <c r="B448" s="15"/>
      <c r="C448" s="32" t="str">
        <f>IF($B448="","",IFERROR(INDEX(Workers!$B$4:$B$103,MATCH($B448,Workers!$A$4:$A$103,0)),"Code not found"))</f>
        <v/>
      </c>
      <c r="D448" s="21"/>
      <c r="E448" s="15"/>
    </row>
    <row r="449" spans="1:5" x14ac:dyDescent="0.3">
      <c r="A449" s="31"/>
      <c r="B449" s="15"/>
      <c r="C449" s="32" t="str">
        <f>IF($B449="","",IFERROR(INDEX(Workers!$B$4:$B$103,MATCH($B449,Workers!$A$4:$A$103,0)),"Code not found"))</f>
        <v/>
      </c>
      <c r="D449" s="21"/>
      <c r="E449" s="15"/>
    </row>
    <row r="450" spans="1:5" x14ac:dyDescent="0.3">
      <c r="A450" s="31"/>
      <c r="B450" s="15"/>
      <c r="C450" s="32" t="str">
        <f>IF($B450="","",IFERROR(INDEX(Workers!$B$4:$B$103,MATCH($B450,Workers!$A$4:$A$103,0)),"Code not found"))</f>
        <v/>
      </c>
      <c r="D450" s="21"/>
      <c r="E450" s="15"/>
    </row>
    <row r="451" spans="1:5" x14ac:dyDescent="0.3">
      <c r="A451" s="31"/>
      <c r="B451" s="15"/>
      <c r="C451" s="32" t="str">
        <f>IF($B451="","",IFERROR(INDEX(Workers!$B$4:$B$103,MATCH($B451,Workers!$A$4:$A$103,0)),"Code not found"))</f>
        <v/>
      </c>
      <c r="D451" s="21"/>
      <c r="E451" s="15"/>
    </row>
    <row r="452" spans="1:5" x14ac:dyDescent="0.3">
      <c r="A452" s="31"/>
      <c r="B452" s="15"/>
      <c r="C452" s="32" t="str">
        <f>IF($B452="","",IFERROR(INDEX(Workers!$B$4:$B$103,MATCH($B452,Workers!$A$4:$A$103,0)),"Code not found"))</f>
        <v/>
      </c>
      <c r="D452" s="21"/>
      <c r="E452" s="15"/>
    </row>
    <row r="453" spans="1:5" x14ac:dyDescent="0.3">
      <c r="A453" s="31"/>
      <c r="B453" s="15"/>
      <c r="C453" s="32" t="str">
        <f>IF($B453="","",IFERROR(INDEX(Workers!$B$4:$B$103,MATCH($B453,Workers!$A$4:$A$103,0)),"Code not found"))</f>
        <v/>
      </c>
      <c r="D453" s="21"/>
      <c r="E453" s="15"/>
    </row>
    <row r="454" spans="1:5" x14ac:dyDescent="0.3">
      <c r="A454" s="31"/>
      <c r="B454" s="15"/>
      <c r="C454" s="32" t="str">
        <f>IF($B454="","",IFERROR(INDEX(Workers!$B$4:$B$103,MATCH($B454,Workers!$A$4:$A$103,0)),"Code not found"))</f>
        <v/>
      </c>
      <c r="D454" s="21"/>
      <c r="E454" s="15"/>
    </row>
    <row r="455" spans="1:5" x14ac:dyDescent="0.3">
      <c r="A455" s="31"/>
      <c r="B455" s="15"/>
      <c r="C455" s="32" t="str">
        <f>IF($B455="","",IFERROR(INDEX(Workers!$B$4:$B$103,MATCH($B455,Workers!$A$4:$A$103,0)),"Code not found"))</f>
        <v/>
      </c>
      <c r="D455" s="21"/>
      <c r="E455" s="15"/>
    </row>
    <row r="456" spans="1:5" x14ac:dyDescent="0.3">
      <c r="A456" s="31"/>
      <c r="B456" s="15"/>
      <c r="C456" s="32" t="str">
        <f>IF($B456="","",IFERROR(INDEX(Workers!$B$4:$B$103,MATCH($B456,Workers!$A$4:$A$103,0)),"Code not found"))</f>
        <v/>
      </c>
      <c r="D456" s="21"/>
      <c r="E456" s="15"/>
    </row>
    <row r="457" spans="1:5" x14ac:dyDescent="0.3">
      <c r="A457" s="31"/>
      <c r="B457" s="15"/>
      <c r="C457" s="32" t="str">
        <f>IF($B457="","",IFERROR(INDEX(Workers!$B$4:$B$103,MATCH($B457,Workers!$A$4:$A$103,0)),"Code not found"))</f>
        <v/>
      </c>
      <c r="D457" s="21"/>
      <c r="E457" s="15"/>
    </row>
    <row r="458" spans="1:5" x14ac:dyDescent="0.3">
      <c r="A458" s="31"/>
      <c r="B458" s="15"/>
      <c r="C458" s="32" t="str">
        <f>IF($B458="","",IFERROR(INDEX(Workers!$B$4:$B$103,MATCH($B458,Workers!$A$4:$A$103,0)),"Code not found"))</f>
        <v/>
      </c>
      <c r="D458" s="21"/>
      <c r="E458" s="15"/>
    </row>
    <row r="459" spans="1:5" x14ac:dyDescent="0.3">
      <c r="A459" s="31"/>
      <c r="B459" s="15"/>
      <c r="C459" s="32" t="str">
        <f>IF($B459="","",IFERROR(INDEX(Workers!$B$4:$B$103,MATCH($B459,Workers!$A$4:$A$103,0)),"Code not found"))</f>
        <v/>
      </c>
      <c r="D459" s="21"/>
      <c r="E459" s="15"/>
    </row>
    <row r="460" spans="1:5" x14ac:dyDescent="0.3">
      <c r="A460" s="31"/>
      <c r="B460" s="15"/>
      <c r="C460" s="32" t="str">
        <f>IF($B460="","",IFERROR(INDEX(Workers!$B$4:$B$103,MATCH($B460,Workers!$A$4:$A$103,0)),"Code not found"))</f>
        <v/>
      </c>
      <c r="D460" s="21"/>
      <c r="E460" s="15"/>
    </row>
    <row r="461" spans="1:5" x14ac:dyDescent="0.3">
      <c r="A461" s="31"/>
      <c r="B461" s="15"/>
      <c r="C461" s="32" t="str">
        <f>IF($B461="","",IFERROR(INDEX(Workers!$B$4:$B$103,MATCH($B461,Workers!$A$4:$A$103,0)),"Code not found"))</f>
        <v/>
      </c>
      <c r="D461" s="21"/>
      <c r="E461" s="15"/>
    </row>
    <row r="462" spans="1:5" x14ac:dyDescent="0.3">
      <c r="A462" s="31"/>
      <c r="B462" s="15"/>
      <c r="C462" s="32" t="str">
        <f>IF($B462="","",IFERROR(INDEX(Workers!$B$4:$B$103,MATCH($B462,Workers!$A$4:$A$103,0)),"Code not found"))</f>
        <v/>
      </c>
      <c r="D462" s="21"/>
      <c r="E462" s="15"/>
    </row>
    <row r="463" spans="1:5" x14ac:dyDescent="0.3">
      <c r="A463" s="31"/>
      <c r="B463" s="15"/>
      <c r="C463" s="32" t="str">
        <f>IF($B463="","",IFERROR(INDEX(Workers!$B$4:$B$103,MATCH($B463,Workers!$A$4:$A$103,0)),"Code not found"))</f>
        <v/>
      </c>
      <c r="D463" s="21"/>
      <c r="E463" s="15"/>
    </row>
    <row r="464" spans="1:5" x14ac:dyDescent="0.3">
      <c r="A464" s="31"/>
      <c r="B464" s="15"/>
      <c r="C464" s="32" t="str">
        <f>IF($B464="","",IFERROR(INDEX(Workers!$B$4:$B$103,MATCH($B464,Workers!$A$4:$A$103,0)),"Code not found"))</f>
        <v/>
      </c>
      <c r="D464" s="21"/>
      <c r="E464" s="15"/>
    </row>
    <row r="465" spans="1:5" x14ac:dyDescent="0.3">
      <c r="A465" s="31"/>
      <c r="B465" s="15"/>
      <c r="C465" s="32" t="str">
        <f>IF($B465="","",IFERROR(INDEX(Workers!$B$4:$B$103,MATCH($B465,Workers!$A$4:$A$103,0)),"Code not found"))</f>
        <v/>
      </c>
      <c r="D465" s="21"/>
      <c r="E465" s="15"/>
    </row>
    <row r="466" spans="1:5" x14ac:dyDescent="0.3">
      <c r="A466" s="31"/>
      <c r="B466" s="15"/>
      <c r="C466" s="32" t="str">
        <f>IF($B466="","",IFERROR(INDEX(Workers!$B$4:$B$103,MATCH($B466,Workers!$A$4:$A$103,0)),"Code not found"))</f>
        <v/>
      </c>
      <c r="D466" s="21"/>
      <c r="E466" s="15"/>
    </row>
    <row r="467" spans="1:5" x14ac:dyDescent="0.3">
      <c r="A467" s="31"/>
      <c r="B467" s="15"/>
      <c r="C467" s="32" t="str">
        <f>IF($B467="","",IFERROR(INDEX(Workers!$B$4:$B$103,MATCH($B467,Workers!$A$4:$A$103,0)),"Code not found"))</f>
        <v/>
      </c>
      <c r="D467" s="21"/>
      <c r="E467" s="15"/>
    </row>
    <row r="468" spans="1:5" x14ac:dyDescent="0.3">
      <c r="A468" s="31"/>
      <c r="B468" s="15"/>
      <c r="C468" s="32" t="str">
        <f>IF($B468="","",IFERROR(INDEX(Workers!$B$4:$B$103,MATCH($B468,Workers!$A$4:$A$103,0)),"Code not found"))</f>
        <v/>
      </c>
      <c r="D468" s="21"/>
      <c r="E468" s="15"/>
    </row>
    <row r="469" spans="1:5" x14ac:dyDescent="0.3">
      <c r="A469" s="31"/>
      <c r="B469" s="15"/>
      <c r="C469" s="32" t="str">
        <f>IF($B469="","",IFERROR(INDEX(Workers!$B$4:$B$103,MATCH($B469,Workers!$A$4:$A$103,0)),"Code not found"))</f>
        <v/>
      </c>
      <c r="D469" s="21"/>
      <c r="E469" s="15"/>
    </row>
    <row r="470" spans="1:5" x14ac:dyDescent="0.3">
      <c r="A470" s="31"/>
      <c r="B470" s="15"/>
      <c r="C470" s="32" t="str">
        <f>IF($B470="","",IFERROR(INDEX(Workers!$B$4:$B$103,MATCH($B470,Workers!$A$4:$A$103,0)),"Code not found"))</f>
        <v/>
      </c>
      <c r="D470" s="21"/>
      <c r="E470" s="15"/>
    </row>
    <row r="471" spans="1:5" x14ac:dyDescent="0.3">
      <c r="A471" s="31"/>
      <c r="B471" s="15"/>
      <c r="C471" s="32" t="str">
        <f>IF($B471="","",IFERROR(INDEX(Workers!$B$4:$B$103,MATCH($B471,Workers!$A$4:$A$103,0)),"Code not found"))</f>
        <v/>
      </c>
      <c r="D471" s="21"/>
      <c r="E471" s="15"/>
    </row>
    <row r="472" spans="1:5" x14ac:dyDescent="0.3">
      <c r="A472" s="31"/>
      <c r="B472" s="15"/>
      <c r="C472" s="32" t="str">
        <f>IF($B472="","",IFERROR(INDEX(Workers!$B$4:$B$103,MATCH($B472,Workers!$A$4:$A$103,0)),"Code not found"))</f>
        <v/>
      </c>
      <c r="D472" s="21"/>
      <c r="E472" s="15"/>
    </row>
    <row r="473" spans="1:5" x14ac:dyDescent="0.3">
      <c r="A473" s="31"/>
      <c r="B473" s="15"/>
      <c r="C473" s="32" t="str">
        <f>IF($B473="","",IFERROR(INDEX(Workers!$B$4:$B$103,MATCH($B473,Workers!$A$4:$A$103,0)),"Code not found"))</f>
        <v/>
      </c>
      <c r="D473" s="21"/>
      <c r="E473" s="15"/>
    </row>
    <row r="474" spans="1:5" x14ac:dyDescent="0.3">
      <c r="A474" s="31"/>
      <c r="B474" s="15"/>
      <c r="C474" s="32" t="str">
        <f>IF($B474="","",IFERROR(INDEX(Workers!$B$4:$B$103,MATCH($B474,Workers!$A$4:$A$103,0)),"Code not found"))</f>
        <v/>
      </c>
      <c r="D474" s="21"/>
      <c r="E474" s="15"/>
    </row>
    <row r="475" spans="1:5" x14ac:dyDescent="0.3">
      <c r="A475" s="31"/>
      <c r="B475" s="15"/>
      <c r="C475" s="32" t="str">
        <f>IF($B475="","",IFERROR(INDEX(Workers!$B$4:$B$103,MATCH($B475,Workers!$A$4:$A$103,0)),"Code not found"))</f>
        <v/>
      </c>
      <c r="D475" s="21"/>
      <c r="E475" s="15"/>
    </row>
    <row r="476" spans="1:5" x14ac:dyDescent="0.3">
      <c r="A476" s="31"/>
      <c r="B476" s="15"/>
      <c r="C476" s="32" t="str">
        <f>IF($B476="","",IFERROR(INDEX(Workers!$B$4:$B$103,MATCH($B476,Workers!$A$4:$A$103,0)),"Code not found"))</f>
        <v/>
      </c>
      <c r="D476" s="21"/>
      <c r="E476" s="15"/>
    </row>
    <row r="477" spans="1:5" x14ac:dyDescent="0.3">
      <c r="A477" s="31"/>
      <c r="B477" s="15"/>
      <c r="C477" s="32" t="str">
        <f>IF($B477="","",IFERROR(INDEX(Workers!$B$4:$B$103,MATCH($B477,Workers!$A$4:$A$103,0)),"Code not found"))</f>
        <v/>
      </c>
      <c r="D477" s="21"/>
      <c r="E477" s="15"/>
    </row>
    <row r="478" spans="1:5" x14ac:dyDescent="0.3">
      <c r="A478" s="31"/>
      <c r="B478" s="15"/>
      <c r="C478" s="32" t="str">
        <f>IF($B478="","",IFERROR(INDEX(Workers!$B$4:$B$103,MATCH($B478,Workers!$A$4:$A$103,0)),"Code not found"))</f>
        <v/>
      </c>
      <c r="D478" s="21"/>
      <c r="E478" s="15"/>
    </row>
    <row r="479" spans="1:5" x14ac:dyDescent="0.3">
      <c r="A479" s="31"/>
      <c r="B479" s="15"/>
      <c r="C479" s="32" t="str">
        <f>IF($B479="","",IFERROR(INDEX(Workers!$B$4:$B$103,MATCH($B479,Workers!$A$4:$A$103,0)),"Code not found"))</f>
        <v/>
      </c>
      <c r="D479" s="21"/>
      <c r="E479" s="15"/>
    </row>
    <row r="480" spans="1:5" x14ac:dyDescent="0.3">
      <c r="A480" s="31"/>
      <c r="B480" s="15"/>
      <c r="C480" s="32" t="str">
        <f>IF($B480="","",IFERROR(INDEX(Workers!$B$4:$B$103,MATCH($B480,Workers!$A$4:$A$103,0)),"Code not found"))</f>
        <v/>
      </c>
      <c r="D480" s="21"/>
      <c r="E480" s="15"/>
    </row>
    <row r="481" spans="1:5" x14ac:dyDescent="0.3">
      <c r="A481" s="31"/>
      <c r="B481" s="15"/>
      <c r="C481" s="32" t="str">
        <f>IF($B481="","",IFERROR(INDEX(Workers!$B$4:$B$103,MATCH($B481,Workers!$A$4:$A$103,0)),"Code not found"))</f>
        <v/>
      </c>
      <c r="D481" s="21"/>
      <c r="E481" s="15"/>
    </row>
    <row r="482" spans="1:5" x14ac:dyDescent="0.3">
      <c r="A482" s="31"/>
      <c r="B482" s="15"/>
      <c r="C482" s="32" t="str">
        <f>IF($B482="","",IFERROR(INDEX(Workers!$B$4:$B$103,MATCH($B482,Workers!$A$4:$A$103,0)),"Code not found"))</f>
        <v/>
      </c>
      <c r="D482" s="21"/>
      <c r="E482" s="15"/>
    </row>
    <row r="483" spans="1:5" x14ac:dyDescent="0.3">
      <c r="A483" s="31"/>
      <c r="B483" s="15"/>
      <c r="C483" s="32" t="str">
        <f>IF($B483="","",IFERROR(INDEX(Workers!$B$4:$B$103,MATCH($B483,Workers!$A$4:$A$103,0)),"Code not found"))</f>
        <v/>
      </c>
      <c r="D483" s="21"/>
      <c r="E483" s="15"/>
    </row>
    <row r="484" spans="1:5" x14ac:dyDescent="0.3">
      <c r="A484" s="31"/>
      <c r="B484" s="15"/>
      <c r="C484" s="32" t="str">
        <f>IF($B484="","",IFERROR(INDEX(Workers!$B$4:$B$103,MATCH($B484,Workers!$A$4:$A$103,0)),"Code not found"))</f>
        <v/>
      </c>
      <c r="D484" s="21"/>
      <c r="E484" s="15"/>
    </row>
    <row r="485" spans="1:5" x14ac:dyDescent="0.3">
      <c r="A485" s="31"/>
      <c r="B485" s="15"/>
      <c r="C485" s="32" t="str">
        <f>IF($B485="","",IFERROR(INDEX(Workers!$B$4:$B$103,MATCH($B485,Workers!$A$4:$A$103,0)),"Code not found"))</f>
        <v/>
      </c>
      <c r="D485" s="21"/>
      <c r="E485" s="15"/>
    </row>
    <row r="486" spans="1:5" x14ac:dyDescent="0.3">
      <c r="A486" s="31"/>
      <c r="B486" s="15"/>
      <c r="C486" s="32" t="str">
        <f>IF($B486="","",IFERROR(INDEX(Workers!$B$4:$B$103,MATCH($B486,Workers!$A$4:$A$103,0)),"Code not found"))</f>
        <v/>
      </c>
      <c r="D486" s="21"/>
      <c r="E486" s="15"/>
    </row>
    <row r="487" spans="1:5" x14ac:dyDescent="0.3">
      <c r="A487" s="31"/>
      <c r="B487" s="15"/>
      <c r="C487" s="32" t="str">
        <f>IF($B487="","",IFERROR(INDEX(Workers!$B$4:$B$103,MATCH($B487,Workers!$A$4:$A$103,0)),"Code not found"))</f>
        <v/>
      </c>
      <c r="D487" s="21"/>
      <c r="E487" s="15"/>
    </row>
    <row r="488" spans="1:5" x14ac:dyDescent="0.3">
      <c r="A488" s="31"/>
      <c r="B488" s="15"/>
      <c r="C488" s="32" t="str">
        <f>IF($B488="","",IFERROR(INDEX(Workers!$B$4:$B$103,MATCH($B488,Workers!$A$4:$A$103,0)),"Code not found"))</f>
        <v/>
      </c>
      <c r="D488" s="21"/>
      <c r="E488" s="15"/>
    </row>
    <row r="489" spans="1:5" x14ac:dyDescent="0.3">
      <c r="A489" s="31"/>
      <c r="B489" s="15"/>
      <c r="C489" s="32" t="str">
        <f>IF($B489="","",IFERROR(INDEX(Workers!$B$4:$B$103,MATCH($B489,Workers!$A$4:$A$103,0)),"Code not found"))</f>
        <v/>
      </c>
      <c r="D489" s="21"/>
      <c r="E489" s="15"/>
    </row>
    <row r="490" spans="1:5" x14ac:dyDescent="0.3">
      <c r="A490" s="31"/>
      <c r="B490" s="15"/>
      <c r="C490" s="32" t="str">
        <f>IF($B490="","",IFERROR(INDEX(Workers!$B$4:$B$103,MATCH($B490,Workers!$A$4:$A$103,0)),"Code not found"))</f>
        <v/>
      </c>
      <c r="D490" s="21"/>
      <c r="E490" s="15"/>
    </row>
    <row r="491" spans="1:5" x14ac:dyDescent="0.3">
      <c r="A491" s="31"/>
      <c r="B491" s="15"/>
      <c r="C491" s="32" t="str">
        <f>IF($B491="","",IFERROR(INDEX(Workers!$B$4:$B$103,MATCH($B491,Workers!$A$4:$A$103,0)),"Code not found"))</f>
        <v/>
      </c>
      <c r="D491" s="21"/>
      <c r="E491" s="15"/>
    </row>
    <row r="492" spans="1:5" x14ac:dyDescent="0.3">
      <c r="A492" s="31"/>
      <c r="B492" s="15"/>
      <c r="C492" s="32" t="str">
        <f>IF($B492="","",IFERROR(INDEX(Workers!$B$4:$B$103,MATCH($B492,Workers!$A$4:$A$103,0)),"Code not found"))</f>
        <v/>
      </c>
      <c r="D492" s="21"/>
      <c r="E492" s="15"/>
    </row>
    <row r="493" spans="1:5" x14ac:dyDescent="0.3">
      <c r="A493" s="31"/>
      <c r="B493" s="15"/>
      <c r="C493" s="32" t="str">
        <f>IF($B493="","",IFERROR(INDEX(Workers!$B$4:$B$103,MATCH($B493,Workers!$A$4:$A$103,0)),"Code not found"))</f>
        <v/>
      </c>
      <c r="D493" s="21"/>
      <c r="E493" s="15"/>
    </row>
    <row r="494" spans="1:5" x14ac:dyDescent="0.3">
      <c r="A494" s="31"/>
      <c r="B494" s="15"/>
      <c r="C494" s="32" t="str">
        <f>IF($B494="","",IFERROR(INDEX(Workers!$B$4:$B$103,MATCH($B494,Workers!$A$4:$A$103,0)),"Code not found"))</f>
        <v/>
      </c>
      <c r="D494" s="21"/>
      <c r="E494" s="15"/>
    </row>
    <row r="495" spans="1:5" x14ac:dyDescent="0.3">
      <c r="A495" s="31"/>
      <c r="B495" s="15"/>
      <c r="C495" s="32" t="str">
        <f>IF($B495="","",IFERROR(INDEX(Workers!$B$4:$B$103,MATCH($B495,Workers!$A$4:$A$103,0)),"Code not found"))</f>
        <v/>
      </c>
      <c r="D495" s="21"/>
      <c r="E495" s="15"/>
    </row>
    <row r="496" spans="1:5" x14ac:dyDescent="0.3">
      <c r="A496" s="31"/>
      <c r="B496" s="15"/>
      <c r="C496" s="32" t="str">
        <f>IF($B496="","",IFERROR(INDEX(Workers!$B$4:$B$103,MATCH($B496,Workers!$A$4:$A$103,0)),"Code not found"))</f>
        <v/>
      </c>
      <c r="D496" s="21"/>
      <c r="E496" s="15"/>
    </row>
    <row r="497" spans="1:5" x14ac:dyDescent="0.3">
      <c r="A497" s="31"/>
      <c r="B497" s="15"/>
      <c r="C497" s="32" t="str">
        <f>IF($B497="","",IFERROR(INDEX(Workers!$B$4:$B$103,MATCH($B497,Workers!$A$4:$A$103,0)),"Code not found"))</f>
        <v/>
      </c>
      <c r="D497" s="21"/>
      <c r="E497" s="15"/>
    </row>
    <row r="498" spans="1:5" x14ac:dyDescent="0.3">
      <c r="A498" s="31"/>
      <c r="B498" s="15"/>
      <c r="C498" s="32" t="str">
        <f>IF($B498="","",IFERROR(INDEX(Workers!$B$4:$B$103,MATCH($B498,Workers!$A$4:$A$103,0)),"Code not found"))</f>
        <v/>
      </c>
      <c r="D498" s="21"/>
      <c r="E498" s="15"/>
    </row>
    <row r="499" spans="1:5" x14ac:dyDescent="0.3">
      <c r="A499" s="31"/>
      <c r="B499" s="15"/>
      <c r="C499" s="32" t="str">
        <f>IF($B499="","",IFERROR(INDEX(Workers!$B$4:$B$103,MATCH($B499,Workers!$A$4:$A$103,0)),"Code not found"))</f>
        <v/>
      </c>
      <c r="D499" s="21"/>
      <c r="E499" s="15"/>
    </row>
    <row r="500" spans="1:5" x14ac:dyDescent="0.3">
      <c r="A500" s="31"/>
      <c r="B500" s="15"/>
      <c r="C500" s="32" t="str">
        <f>IF($B500="","",IFERROR(INDEX(Workers!$B$4:$B$103,MATCH($B500,Workers!$A$4:$A$103,0)),"Code not found"))</f>
        <v/>
      </c>
      <c r="D500" s="21"/>
      <c r="E500" s="15"/>
    </row>
    <row r="501" spans="1:5" x14ac:dyDescent="0.3">
      <c r="A501" s="31"/>
      <c r="B501" s="15"/>
      <c r="C501" s="32" t="str">
        <f>IF($B501="","",IFERROR(INDEX(Workers!$B$4:$B$103,MATCH($B501,Workers!$A$4:$A$103,0)),"Code not found"))</f>
        <v/>
      </c>
      <c r="D501" s="21"/>
      <c r="E501" s="15"/>
    </row>
    <row r="502" spans="1:5" x14ac:dyDescent="0.3">
      <c r="A502" s="31"/>
      <c r="B502" s="15"/>
      <c r="C502" s="32" t="str">
        <f>IF($B502="","",IFERROR(INDEX(Workers!$B$4:$B$103,MATCH($B502,Workers!$A$4:$A$103,0)),"Code not found"))</f>
        <v/>
      </c>
      <c r="D502" s="21"/>
      <c r="E502" s="15"/>
    </row>
    <row r="503" spans="1:5" x14ac:dyDescent="0.3">
      <c r="A503" s="31"/>
      <c r="B503" s="15"/>
      <c r="C503" s="32" t="str">
        <f>IF($B503="","",IFERROR(INDEX(Workers!$B$4:$B$103,MATCH($B503,Workers!$A$4:$A$103,0)),"Code not found"))</f>
        <v/>
      </c>
      <c r="D503" s="21"/>
      <c r="E503" s="15"/>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400-000000000000}">
          <x14:formula1>
            <xm:f>Workers!$A$4:$A$103</xm:f>
          </x14:formula1>
          <xm:sqref>B4:B503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A580C"/>
    <pageSetUpPr fitToPage="1"/>
  </sheetPr>
  <dimension ref="A1:L104"/>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7" customWidth="1"/>
    <col min="2" max="2" width="22" customWidth="1"/>
    <col min="3" max="3" width="13" customWidth="1"/>
    <col min="4" max="4" width="10" customWidth="1"/>
    <col min="5" max="6" width="8" customWidth="1"/>
    <col min="7" max="7" width="12" customWidth="1"/>
    <col min="8" max="8" width="11" customWidth="1"/>
    <col min="9" max="9" width="12" customWidth="1"/>
    <col min="10" max="10" width="11" customWidth="1"/>
    <col min="11" max="11" width="13" customWidth="1"/>
    <col min="12" max="12" width="18" customWidth="1"/>
  </cols>
  <sheetData>
    <row r="1" spans="1:12" ht="18" x14ac:dyDescent="0.35">
      <c r="A1" s="44" t="str">
        <f>"WAGE SHEET  ·  "&amp;TEXT(Settings!B5,"dd-mm-yyyy")&amp;" to "&amp;TEXT(Settings!B9,"dd-mm-yyyy")</f>
        <v>WAGE SHEET  ·  02-11-2026 to 08-11-2026</v>
      </c>
      <c r="B1" s="43"/>
      <c r="C1" s="43"/>
      <c r="D1" s="43"/>
      <c r="E1" s="43"/>
      <c r="F1" s="43"/>
      <c r="G1" s="43"/>
      <c r="H1" s="43"/>
      <c r="I1" s="43"/>
      <c r="J1" s="43"/>
      <c r="K1" s="43"/>
      <c r="L1" s="43"/>
    </row>
    <row r="2" spans="1:12" x14ac:dyDescent="0.3">
      <c r="A2" s="42" t="str">
        <f>Settings!B3&amp;"  ·  "&amp;Settings!B4</f>
        <v>Gill Developers, G+2 commercial building  ·  Sharma Builders &amp; Contractors</v>
      </c>
      <c r="B2" s="43"/>
      <c r="C2" s="43"/>
      <c r="D2" s="43"/>
      <c r="E2" s="43"/>
      <c r="F2" s="43"/>
      <c r="G2" s="43"/>
      <c r="H2" s="43"/>
      <c r="I2" s="43"/>
      <c r="J2" s="43"/>
      <c r="K2" s="43"/>
      <c r="L2" s="43"/>
    </row>
    <row r="3" spans="1:12" x14ac:dyDescent="0.3">
      <c r="F3" s="33" t="s">
        <v>85</v>
      </c>
      <c r="G3" s="34">
        <f>SUM(G5:G104)</f>
        <v>33825</v>
      </c>
      <c r="H3" s="34">
        <f>SUM(H5:H104)</f>
        <v>6863</v>
      </c>
      <c r="I3" s="34">
        <f>SUM(I5:I104)</f>
        <v>40688</v>
      </c>
      <c r="J3" s="34">
        <f>SUM(J5:J104)</f>
        <v>2300</v>
      </c>
      <c r="K3" s="34">
        <f>SUM(K5:K104)</f>
        <v>38388</v>
      </c>
    </row>
    <row r="4" spans="1:12" ht="31.95" customHeight="1" x14ac:dyDescent="0.3">
      <c r="A4" s="12" t="s">
        <v>49</v>
      </c>
      <c r="B4" s="12" t="s">
        <v>50</v>
      </c>
      <c r="C4" s="12" t="s">
        <v>51</v>
      </c>
      <c r="D4" s="12" t="s">
        <v>52</v>
      </c>
      <c r="E4" s="12" t="s">
        <v>75</v>
      </c>
      <c r="F4" s="12" t="s">
        <v>76</v>
      </c>
      <c r="G4" s="12" t="s">
        <v>86</v>
      </c>
      <c r="H4" s="12" t="s">
        <v>87</v>
      </c>
      <c r="I4" s="12" t="s">
        <v>88</v>
      </c>
      <c r="J4" s="12" t="s">
        <v>89</v>
      </c>
      <c r="K4" s="12" t="s">
        <v>90</v>
      </c>
      <c r="L4" s="12" t="s">
        <v>91</v>
      </c>
    </row>
    <row r="5" spans="1:12" ht="22.05" customHeight="1" x14ac:dyDescent="0.3">
      <c r="A5" s="35" t="str">
        <f>IF(Workers!A4="","",Workers!A4&amp;"")</f>
        <v>W01</v>
      </c>
      <c r="B5" s="35" t="str">
        <f>IF($A5="","",Workers!B4&amp;"")</f>
        <v>Ramesh Kumar</v>
      </c>
      <c r="C5" s="25" t="str">
        <f>IF($A5="","",Workers!C4&amp;"")</f>
        <v>Mason</v>
      </c>
      <c r="D5" s="36">
        <f>IF($A5="","",N(Workers!D4))</f>
        <v>900</v>
      </c>
      <c r="E5" s="29">
        <f>IF($A5="","",N(Attendance!AL6))</f>
        <v>6</v>
      </c>
      <c r="F5" s="28">
        <f>IF($A5="","",N(Attendance!AM6))</f>
        <v>6</v>
      </c>
      <c r="G5" s="36">
        <f t="shared" ref="G5:G36" si="0">IF($A5="","",ROUND(D5*E5,0))</f>
        <v>5400</v>
      </c>
      <c r="H5" s="36">
        <f>IF($A5="","",ROUND(F5*D5/MAX(1,N(Settings!$B$7))*N(Settings!$B$8),0))</f>
        <v>1350</v>
      </c>
      <c r="I5" s="36">
        <f t="shared" ref="I5:I36" si="1">IF($A5="","",G5+H5)</f>
        <v>6750</v>
      </c>
      <c r="J5" s="36">
        <f>IF($A5="","",SUMIFS(Advances!$D$4:$D$503,Advances!$B$4:$B$503,$A5,Advances!$A$4:$A$503,"&gt;="&amp;Settings!$B$5,Advances!$A$4:$A$503,"&lt;="&amp;Settings!$B$9))</f>
        <v>800</v>
      </c>
      <c r="K5" s="34">
        <f t="shared" ref="K5:K36" si="2">IF($A5="","",I5-J5)</f>
        <v>5950</v>
      </c>
      <c r="L5" s="35"/>
    </row>
    <row r="6" spans="1:12" ht="22.05" customHeight="1" x14ac:dyDescent="0.3">
      <c r="A6" s="35" t="str">
        <f>IF(Workers!A5="","",Workers!A5&amp;"")</f>
        <v>W02</v>
      </c>
      <c r="B6" s="35" t="str">
        <f>IF($A6="","",Workers!B5&amp;"")</f>
        <v>Suresh Yadav</v>
      </c>
      <c r="C6" s="25" t="str">
        <f>IF($A6="","",Workers!C5&amp;"")</f>
        <v>Mason</v>
      </c>
      <c r="D6" s="36">
        <f>IF($A6="","",N(Workers!D5))</f>
        <v>900</v>
      </c>
      <c r="E6" s="29">
        <f>IF($A6="","",N(Attendance!AL7))</f>
        <v>5.5</v>
      </c>
      <c r="F6" s="28">
        <f>IF($A6="","",N(Attendance!AM7))</f>
        <v>4</v>
      </c>
      <c r="G6" s="36">
        <f t="shared" si="0"/>
        <v>4950</v>
      </c>
      <c r="H6" s="36">
        <f>IF($A6="","",ROUND(F6*D6/MAX(1,N(Settings!$B$7))*N(Settings!$B$8),0))</f>
        <v>900</v>
      </c>
      <c r="I6" s="36">
        <f t="shared" si="1"/>
        <v>5850</v>
      </c>
      <c r="J6" s="36">
        <f>IF($A6="","",SUMIFS(Advances!$D$4:$D$503,Advances!$B$4:$B$503,$A6,Advances!$A$4:$A$503,"&gt;="&amp;Settings!$B$5,Advances!$A$4:$A$503,"&lt;="&amp;Settings!$B$9))</f>
        <v>0</v>
      </c>
      <c r="K6" s="34">
        <f t="shared" si="2"/>
        <v>5850</v>
      </c>
      <c r="L6" s="35"/>
    </row>
    <row r="7" spans="1:12" ht="22.05" customHeight="1" x14ac:dyDescent="0.3">
      <c r="A7" s="35" t="str">
        <f>IF(Workers!A6="","",Workers!A6&amp;"")</f>
        <v>W03</v>
      </c>
      <c r="B7" s="35" t="str">
        <f>IF($A7="","",Workers!B6&amp;"")</f>
        <v>Bhola Ram</v>
      </c>
      <c r="C7" s="25" t="str">
        <f>IF($A7="","",Workers!C6&amp;"")</f>
        <v>Helper / beldar</v>
      </c>
      <c r="D7" s="36">
        <f>IF($A7="","",N(Workers!D6))</f>
        <v>550</v>
      </c>
      <c r="E7" s="29">
        <f>IF($A7="","",N(Attendance!AL8))</f>
        <v>5</v>
      </c>
      <c r="F7" s="28">
        <f>IF($A7="","",N(Attendance!AM8))</f>
        <v>0</v>
      </c>
      <c r="G7" s="36">
        <f t="shared" si="0"/>
        <v>2750</v>
      </c>
      <c r="H7" s="36">
        <f>IF($A7="","",ROUND(F7*D7/MAX(1,N(Settings!$B$7))*N(Settings!$B$8),0))</f>
        <v>0</v>
      </c>
      <c r="I7" s="36">
        <f t="shared" si="1"/>
        <v>2750</v>
      </c>
      <c r="J7" s="36">
        <f>IF($A7="","",SUMIFS(Advances!$D$4:$D$503,Advances!$B$4:$B$503,$A7,Advances!$A$4:$A$503,"&gt;="&amp;Settings!$B$5,Advances!$A$4:$A$503,"&lt;="&amp;Settings!$B$9))</f>
        <v>500</v>
      </c>
      <c r="K7" s="34">
        <f t="shared" si="2"/>
        <v>2250</v>
      </c>
      <c r="L7" s="35"/>
    </row>
    <row r="8" spans="1:12" ht="22.05" customHeight="1" x14ac:dyDescent="0.3">
      <c r="A8" s="35" t="str">
        <f>IF(Workers!A7="","",Workers!A7&amp;"")</f>
        <v>W04</v>
      </c>
      <c r="B8" s="35" t="str">
        <f>IF($A8="","",Workers!B7&amp;"")</f>
        <v>Sunita Devi</v>
      </c>
      <c r="C8" s="25" t="str">
        <f>IF($A8="","",Workers!C7&amp;"")</f>
        <v>Helper / beldar</v>
      </c>
      <c r="D8" s="36">
        <f>IF($A8="","",N(Workers!D7))</f>
        <v>550</v>
      </c>
      <c r="E8" s="29">
        <f>IF($A8="","",N(Attendance!AL9))</f>
        <v>6</v>
      </c>
      <c r="F8" s="28">
        <f>IF($A8="","",N(Attendance!AM9))</f>
        <v>0</v>
      </c>
      <c r="G8" s="36">
        <f t="shared" si="0"/>
        <v>3300</v>
      </c>
      <c r="H8" s="36">
        <f>IF($A8="","",ROUND(F8*D8/MAX(1,N(Settings!$B$7))*N(Settings!$B$8),0))</f>
        <v>0</v>
      </c>
      <c r="I8" s="36">
        <f t="shared" si="1"/>
        <v>3300</v>
      </c>
      <c r="J8" s="36">
        <f>IF($A8="","",SUMIFS(Advances!$D$4:$D$503,Advances!$B$4:$B$503,$A8,Advances!$A$4:$A$503,"&gt;="&amp;Settings!$B$5,Advances!$A$4:$A$503,"&lt;="&amp;Settings!$B$9))</f>
        <v>0</v>
      </c>
      <c r="K8" s="34">
        <f t="shared" si="2"/>
        <v>3300</v>
      </c>
      <c r="L8" s="35"/>
    </row>
    <row r="9" spans="1:12" ht="22.05" customHeight="1" x14ac:dyDescent="0.3">
      <c r="A9" s="35" t="str">
        <f>IF(Workers!A8="","",Workers!A8&amp;"")</f>
        <v>W05</v>
      </c>
      <c r="B9" s="35" t="str">
        <f>IF($A9="","",Workers!B8&amp;"")</f>
        <v>Manoj Paswan</v>
      </c>
      <c r="C9" s="25" t="str">
        <f>IF($A9="","",Workers!C8&amp;"")</f>
        <v>Helper / beldar</v>
      </c>
      <c r="D9" s="36">
        <f>IF($A9="","",N(Workers!D8))</f>
        <v>550</v>
      </c>
      <c r="E9" s="29">
        <f>IF($A9="","",N(Attendance!AL10))</f>
        <v>4.5</v>
      </c>
      <c r="F9" s="28">
        <f>IF($A9="","",N(Attendance!AM10))</f>
        <v>2</v>
      </c>
      <c r="G9" s="36">
        <f t="shared" si="0"/>
        <v>2475</v>
      </c>
      <c r="H9" s="36">
        <f>IF($A9="","",ROUND(F9*D9/MAX(1,N(Settings!$B$7))*N(Settings!$B$8),0))</f>
        <v>275</v>
      </c>
      <c r="I9" s="36">
        <f t="shared" si="1"/>
        <v>2750</v>
      </c>
      <c r="J9" s="36">
        <f>IF($A9="","",SUMIFS(Advances!$D$4:$D$503,Advances!$B$4:$B$503,$A9,Advances!$A$4:$A$503,"&gt;="&amp;Settings!$B$5,Advances!$A$4:$A$503,"&lt;="&amp;Settings!$B$9))</f>
        <v>0</v>
      </c>
      <c r="K9" s="34">
        <f t="shared" si="2"/>
        <v>2750</v>
      </c>
      <c r="L9" s="35"/>
    </row>
    <row r="10" spans="1:12" ht="22.05" customHeight="1" x14ac:dyDescent="0.3">
      <c r="A10" s="35" t="str">
        <f>IF(Workers!A9="","",Workers!A9&amp;"")</f>
        <v>W06</v>
      </c>
      <c r="B10" s="35" t="str">
        <f>IF($A10="","",Workers!B9&amp;"")</f>
        <v>Gurmeet Singh</v>
      </c>
      <c r="C10" s="25" t="str">
        <f>IF($A10="","",Workers!C9&amp;"")</f>
        <v>Carpenter</v>
      </c>
      <c r="D10" s="36">
        <f>IF($A10="","",N(Workers!D9))</f>
        <v>850</v>
      </c>
      <c r="E10" s="29">
        <f>IF($A10="","",N(Attendance!AL11))</f>
        <v>6</v>
      </c>
      <c r="F10" s="28">
        <f>IF($A10="","",N(Attendance!AM11))</f>
        <v>8</v>
      </c>
      <c r="G10" s="36">
        <f t="shared" si="0"/>
        <v>5100</v>
      </c>
      <c r="H10" s="36">
        <f>IF($A10="","",ROUND(F10*D10/MAX(1,N(Settings!$B$7))*N(Settings!$B$8),0))</f>
        <v>1700</v>
      </c>
      <c r="I10" s="36">
        <f t="shared" si="1"/>
        <v>6800</v>
      </c>
      <c r="J10" s="36">
        <f>IF($A10="","",SUMIFS(Advances!$D$4:$D$503,Advances!$B$4:$B$503,$A10,Advances!$A$4:$A$503,"&gt;="&amp;Settings!$B$5,Advances!$A$4:$A$503,"&lt;="&amp;Settings!$B$9))</f>
        <v>0</v>
      </c>
      <c r="K10" s="34">
        <f t="shared" si="2"/>
        <v>6800</v>
      </c>
      <c r="L10" s="35"/>
    </row>
    <row r="11" spans="1:12" ht="22.05" customHeight="1" x14ac:dyDescent="0.3">
      <c r="A11" s="35" t="str">
        <f>IF(Workers!A10="","",Workers!A10&amp;"")</f>
        <v>W07</v>
      </c>
      <c r="B11" s="35" t="str">
        <f>IF($A11="","",Workers!B10&amp;"")</f>
        <v>Akhtar Ali</v>
      </c>
      <c r="C11" s="25" t="str">
        <f>IF($A11="","",Workers!C10&amp;"")</f>
        <v>Bar bender</v>
      </c>
      <c r="D11" s="36">
        <f>IF($A11="","",N(Workers!D10))</f>
        <v>800</v>
      </c>
      <c r="E11" s="29">
        <f>IF($A11="","",N(Attendance!AL12))</f>
        <v>7</v>
      </c>
      <c r="F11" s="28">
        <f>IF($A11="","",N(Attendance!AM12))</f>
        <v>10</v>
      </c>
      <c r="G11" s="36">
        <f t="shared" si="0"/>
        <v>5600</v>
      </c>
      <c r="H11" s="36">
        <f>IF($A11="","",ROUND(F11*D11/MAX(1,N(Settings!$B$7))*N(Settings!$B$8),0))</f>
        <v>2000</v>
      </c>
      <c r="I11" s="36">
        <f t="shared" si="1"/>
        <v>7600</v>
      </c>
      <c r="J11" s="36">
        <f>IF($A11="","",SUMIFS(Advances!$D$4:$D$503,Advances!$B$4:$B$503,$A11,Advances!$A$4:$A$503,"&gt;="&amp;Settings!$B$5,Advances!$A$4:$A$503,"&lt;="&amp;Settings!$B$9))</f>
        <v>1000</v>
      </c>
      <c r="K11" s="34">
        <f t="shared" si="2"/>
        <v>6600</v>
      </c>
      <c r="L11" s="35"/>
    </row>
    <row r="12" spans="1:12" ht="22.05" customHeight="1" x14ac:dyDescent="0.3">
      <c r="A12" s="35" t="str">
        <f>IF(Workers!A11="","",Workers!A11&amp;"")</f>
        <v>W08</v>
      </c>
      <c r="B12" s="35" t="str">
        <f>IF($A12="","",Workers!B11&amp;"")</f>
        <v>Dinesh Sahni</v>
      </c>
      <c r="C12" s="25" t="str">
        <f>IF($A12="","",Workers!C11&amp;"")</f>
        <v>Electrician</v>
      </c>
      <c r="D12" s="36">
        <f>IF($A12="","",N(Workers!D11))</f>
        <v>850</v>
      </c>
      <c r="E12" s="29">
        <f>IF($A12="","",N(Attendance!AL13))</f>
        <v>5</v>
      </c>
      <c r="F12" s="28">
        <f>IF($A12="","",N(Attendance!AM13))</f>
        <v>3</v>
      </c>
      <c r="G12" s="36">
        <f t="shared" si="0"/>
        <v>4250</v>
      </c>
      <c r="H12" s="36">
        <f>IF($A12="","",ROUND(F12*D12/MAX(1,N(Settings!$B$7))*N(Settings!$B$8),0))</f>
        <v>638</v>
      </c>
      <c r="I12" s="36">
        <f t="shared" si="1"/>
        <v>4888</v>
      </c>
      <c r="J12" s="36">
        <f>IF($A12="","",SUMIFS(Advances!$D$4:$D$503,Advances!$B$4:$B$503,$A12,Advances!$A$4:$A$503,"&gt;="&amp;Settings!$B$5,Advances!$A$4:$A$503,"&lt;="&amp;Settings!$B$9))</f>
        <v>0</v>
      </c>
      <c r="K12" s="34">
        <f t="shared" si="2"/>
        <v>4888</v>
      </c>
      <c r="L12" s="35"/>
    </row>
    <row r="13" spans="1:12" ht="22.05" customHeight="1" x14ac:dyDescent="0.3">
      <c r="A13" s="35" t="str">
        <f>IF(Workers!A12="","",Workers!A12&amp;"")</f>
        <v/>
      </c>
      <c r="B13" s="35" t="str">
        <f>IF($A13="","",Workers!B12&amp;"")</f>
        <v/>
      </c>
      <c r="C13" s="25" t="str">
        <f>IF($A13="","",Workers!C12&amp;"")</f>
        <v/>
      </c>
      <c r="D13" s="36" t="str">
        <f>IF($A13="","",N(Workers!D12))</f>
        <v/>
      </c>
      <c r="E13" s="29" t="str">
        <f>IF($A13="","",N(Attendance!AL14))</f>
        <v/>
      </c>
      <c r="F13" s="28" t="str">
        <f>IF($A13="","",N(Attendance!AM14))</f>
        <v/>
      </c>
      <c r="G13" s="36" t="str">
        <f t="shared" si="0"/>
        <v/>
      </c>
      <c r="H13" s="36" t="str">
        <f>IF($A13="","",ROUND(F13*D13/MAX(1,N(Settings!$B$7))*N(Settings!$B$8),0))</f>
        <v/>
      </c>
      <c r="I13" s="36" t="str">
        <f t="shared" si="1"/>
        <v/>
      </c>
      <c r="J13" s="36" t="str">
        <f>IF($A13="","",SUMIFS(Advances!$D$4:$D$503,Advances!$B$4:$B$503,$A13,Advances!$A$4:$A$503,"&gt;="&amp;Settings!$B$5,Advances!$A$4:$A$503,"&lt;="&amp;Settings!$B$9))</f>
        <v/>
      </c>
      <c r="K13" s="34" t="str">
        <f t="shared" si="2"/>
        <v/>
      </c>
      <c r="L13" s="35"/>
    </row>
    <row r="14" spans="1:12" ht="22.05" customHeight="1" x14ac:dyDescent="0.3">
      <c r="A14" s="35" t="str">
        <f>IF(Workers!A13="","",Workers!A13&amp;"")</f>
        <v/>
      </c>
      <c r="B14" s="35" t="str">
        <f>IF($A14="","",Workers!B13&amp;"")</f>
        <v/>
      </c>
      <c r="C14" s="25" t="str">
        <f>IF($A14="","",Workers!C13&amp;"")</f>
        <v/>
      </c>
      <c r="D14" s="36" t="str">
        <f>IF($A14="","",N(Workers!D13))</f>
        <v/>
      </c>
      <c r="E14" s="29" t="str">
        <f>IF($A14="","",N(Attendance!AL15))</f>
        <v/>
      </c>
      <c r="F14" s="28" t="str">
        <f>IF($A14="","",N(Attendance!AM15))</f>
        <v/>
      </c>
      <c r="G14" s="36" t="str">
        <f t="shared" si="0"/>
        <v/>
      </c>
      <c r="H14" s="36" t="str">
        <f>IF($A14="","",ROUND(F14*D14/MAX(1,N(Settings!$B$7))*N(Settings!$B$8),0))</f>
        <v/>
      </c>
      <c r="I14" s="36" t="str">
        <f t="shared" si="1"/>
        <v/>
      </c>
      <c r="J14" s="36" t="str">
        <f>IF($A14="","",SUMIFS(Advances!$D$4:$D$503,Advances!$B$4:$B$503,$A14,Advances!$A$4:$A$503,"&gt;="&amp;Settings!$B$5,Advances!$A$4:$A$503,"&lt;="&amp;Settings!$B$9))</f>
        <v/>
      </c>
      <c r="K14" s="34" t="str">
        <f t="shared" si="2"/>
        <v/>
      </c>
      <c r="L14" s="35"/>
    </row>
    <row r="15" spans="1:12" ht="22.05" customHeight="1" x14ac:dyDescent="0.3">
      <c r="A15" s="35" t="str">
        <f>IF(Workers!A14="","",Workers!A14&amp;"")</f>
        <v/>
      </c>
      <c r="B15" s="35" t="str">
        <f>IF($A15="","",Workers!B14&amp;"")</f>
        <v/>
      </c>
      <c r="C15" s="25" t="str">
        <f>IF($A15="","",Workers!C14&amp;"")</f>
        <v/>
      </c>
      <c r="D15" s="36" t="str">
        <f>IF($A15="","",N(Workers!D14))</f>
        <v/>
      </c>
      <c r="E15" s="29" t="str">
        <f>IF($A15="","",N(Attendance!AL16))</f>
        <v/>
      </c>
      <c r="F15" s="28" t="str">
        <f>IF($A15="","",N(Attendance!AM16))</f>
        <v/>
      </c>
      <c r="G15" s="36" t="str">
        <f t="shared" si="0"/>
        <v/>
      </c>
      <c r="H15" s="36" t="str">
        <f>IF($A15="","",ROUND(F15*D15/MAX(1,N(Settings!$B$7))*N(Settings!$B$8),0))</f>
        <v/>
      </c>
      <c r="I15" s="36" t="str">
        <f t="shared" si="1"/>
        <v/>
      </c>
      <c r="J15" s="36" t="str">
        <f>IF($A15="","",SUMIFS(Advances!$D$4:$D$503,Advances!$B$4:$B$503,$A15,Advances!$A$4:$A$503,"&gt;="&amp;Settings!$B$5,Advances!$A$4:$A$503,"&lt;="&amp;Settings!$B$9))</f>
        <v/>
      </c>
      <c r="K15" s="34" t="str">
        <f t="shared" si="2"/>
        <v/>
      </c>
      <c r="L15" s="35"/>
    </row>
    <row r="16" spans="1:12" ht="22.05" customHeight="1" x14ac:dyDescent="0.3">
      <c r="A16" s="35" t="str">
        <f>IF(Workers!A15="","",Workers!A15&amp;"")</f>
        <v/>
      </c>
      <c r="B16" s="35" t="str">
        <f>IF($A16="","",Workers!B15&amp;"")</f>
        <v/>
      </c>
      <c r="C16" s="25" t="str">
        <f>IF($A16="","",Workers!C15&amp;"")</f>
        <v/>
      </c>
      <c r="D16" s="36" t="str">
        <f>IF($A16="","",N(Workers!D15))</f>
        <v/>
      </c>
      <c r="E16" s="29" t="str">
        <f>IF($A16="","",N(Attendance!AL17))</f>
        <v/>
      </c>
      <c r="F16" s="28" t="str">
        <f>IF($A16="","",N(Attendance!AM17))</f>
        <v/>
      </c>
      <c r="G16" s="36" t="str">
        <f t="shared" si="0"/>
        <v/>
      </c>
      <c r="H16" s="36" t="str">
        <f>IF($A16="","",ROUND(F16*D16/MAX(1,N(Settings!$B$7))*N(Settings!$B$8),0))</f>
        <v/>
      </c>
      <c r="I16" s="36" t="str">
        <f t="shared" si="1"/>
        <v/>
      </c>
      <c r="J16" s="36" t="str">
        <f>IF($A16="","",SUMIFS(Advances!$D$4:$D$503,Advances!$B$4:$B$503,$A16,Advances!$A$4:$A$503,"&gt;="&amp;Settings!$B$5,Advances!$A$4:$A$503,"&lt;="&amp;Settings!$B$9))</f>
        <v/>
      </c>
      <c r="K16" s="34" t="str">
        <f t="shared" si="2"/>
        <v/>
      </c>
      <c r="L16" s="35"/>
    </row>
    <row r="17" spans="1:12" ht="22.05" customHeight="1" x14ac:dyDescent="0.3">
      <c r="A17" s="35" t="str">
        <f>IF(Workers!A16="","",Workers!A16&amp;"")</f>
        <v/>
      </c>
      <c r="B17" s="35" t="str">
        <f>IF($A17="","",Workers!B16&amp;"")</f>
        <v/>
      </c>
      <c r="C17" s="25" t="str">
        <f>IF($A17="","",Workers!C16&amp;"")</f>
        <v/>
      </c>
      <c r="D17" s="36" t="str">
        <f>IF($A17="","",N(Workers!D16))</f>
        <v/>
      </c>
      <c r="E17" s="29" t="str">
        <f>IF($A17="","",N(Attendance!AL18))</f>
        <v/>
      </c>
      <c r="F17" s="28" t="str">
        <f>IF($A17="","",N(Attendance!AM18))</f>
        <v/>
      </c>
      <c r="G17" s="36" t="str">
        <f t="shared" si="0"/>
        <v/>
      </c>
      <c r="H17" s="36" t="str">
        <f>IF($A17="","",ROUND(F17*D17/MAX(1,N(Settings!$B$7))*N(Settings!$B$8),0))</f>
        <v/>
      </c>
      <c r="I17" s="36" t="str">
        <f t="shared" si="1"/>
        <v/>
      </c>
      <c r="J17" s="36" t="str">
        <f>IF($A17="","",SUMIFS(Advances!$D$4:$D$503,Advances!$B$4:$B$503,$A17,Advances!$A$4:$A$503,"&gt;="&amp;Settings!$B$5,Advances!$A$4:$A$503,"&lt;="&amp;Settings!$B$9))</f>
        <v/>
      </c>
      <c r="K17" s="34" t="str">
        <f t="shared" si="2"/>
        <v/>
      </c>
      <c r="L17" s="35"/>
    </row>
    <row r="18" spans="1:12" ht="22.05" customHeight="1" x14ac:dyDescent="0.3">
      <c r="A18" s="35" t="str">
        <f>IF(Workers!A17="","",Workers!A17&amp;"")</f>
        <v/>
      </c>
      <c r="B18" s="35" t="str">
        <f>IF($A18="","",Workers!B17&amp;"")</f>
        <v/>
      </c>
      <c r="C18" s="25" t="str">
        <f>IF($A18="","",Workers!C17&amp;"")</f>
        <v/>
      </c>
      <c r="D18" s="36" t="str">
        <f>IF($A18="","",N(Workers!D17))</f>
        <v/>
      </c>
      <c r="E18" s="29" t="str">
        <f>IF($A18="","",N(Attendance!AL19))</f>
        <v/>
      </c>
      <c r="F18" s="28" t="str">
        <f>IF($A18="","",N(Attendance!AM19))</f>
        <v/>
      </c>
      <c r="G18" s="36" t="str">
        <f t="shared" si="0"/>
        <v/>
      </c>
      <c r="H18" s="36" t="str">
        <f>IF($A18="","",ROUND(F18*D18/MAX(1,N(Settings!$B$7))*N(Settings!$B$8),0))</f>
        <v/>
      </c>
      <c r="I18" s="36" t="str">
        <f t="shared" si="1"/>
        <v/>
      </c>
      <c r="J18" s="36" t="str">
        <f>IF($A18="","",SUMIFS(Advances!$D$4:$D$503,Advances!$B$4:$B$503,$A18,Advances!$A$4:$A$503,"&gt;="&amp;Settings!$B$5,Advances!$A$4:$A$503,"&lt;="&amp;Settings!$B$9))</f>
        <v/>
      </c>
      <c r="K18" s="34" t="str">
        <f t="shared" si="2"/>
        <v/>
      </c>
      <c r="L18" s="35"/>
    </row>
    <row r="19" spans="1:12" ht="22.05" customHeight="1" x14ac:dyDescent="0.3">
      <c r="A19" s="35" t="str">
        <f>IF(Workers!A18="","",Workers!A18&amp;"")</f>
        <v/>
      </c>
      <c r="B19" s="35" t="str">
        <f>IF($A19="","",Workers!B18&amp;"")</f>
        <v/>
      </c>
      <c r="C19" s="25" t="str">
        <f>IF($A19="","",Workers!C18&amp;"")</f>
        <v/>
      </c>
      <c r="D19" s="36" t="str">
        <f>IF($A19="","",N(Workers!D18))</f>
        <v/>
      </c>
      <c r="E19" s="29" t="str">
        <f>IF($A19="","",N(Attendance!AL20))</f>
        <v/>
      </c>
      <c r="F19" s="28" t="str">
        <f>IF($A19="","",N(Attendance!AM20))</f>
        <v/>
      </c>
      <c r="G19" s="36" t="str">
        <f t="shared" si="0"/>
        <v/>
      </c>
      <c r="H19" s="36" t="str">
        <f>IF($A19="","",ROUND(F19*D19/MAX(1,N(Settings!$B$7))*N(Settings!$B$8),0))</f>
        <v/>
      </c>
      <c r="I19" s="36" t="str">
        <f t="shared" si="1"/>
        <v/>
      </c>
      <c r="J19" s="36" t="str">
        <f>IF($A19="","",SUMIFS(Advances!$D$4:$D$503,Advances!$B$4:$B$503,$A19,Advances!$A$4:$A$503,"&gt;="&amp;Settings!$B$5,Advances!$A$4:$A$503,"&lt;="&amp;Settings!$B$9))</f>
        <v/>
      </c>
      <c r="K19" s="34" t="str">
        <f t="shared" si="2"/>
        <v/>
      </c>
      <c r="L19" s="35"/>
    </row>
    <row r="20" spans="1:12" ht="22.05" customHeight="1" x14ac:dyDescent="0.3">
      <c r="A20" s="35" t="str">
        <f>IF(Workers!A19="","",Workers!A19&amp;"")</f>
        <v/>
      </c>
      <c r="B20" s="35" t="str">
        <f>IF($A20="","",Workers!B19&amp;"")</f>
        <v/>
      </c>
      <c r="C20" s="25" t="str">
        <f>IF($A20="","",Workers!C19&amp;"")</f>
        <v/>
      </c>
      <c r="D20" s="36" t="str">
        <f>IF($A20="","",N(Workers!D19))</f>
        <v/>
      </c>
      <c r="E20" s="29" t="str">
        <f>IF($A20="","",N(Attendance!AL21))</f>
        <v/>
      </c>
      <c r="F20" s="28" t="str">
        <f>IF($A20="","",N(Attendance!AM21))</f>
        <v/>
      </c>
      <c r="G20" s="36" t="str">
        <f t="shared" si="0"/>
        <v/>
      </c>
      <c r="H20" s="36" t="str">
        <f>IF($A20="","",ROUND(F20*D20/MAX(1,N(Settings!$B$7))*N(Settings!$B$8),0))</f>
        <v/>
      </c>
      <c r="I20" s="36" t="str">
        <f t="shared" si="1"/>
        <v/>
      </c>
      <c r="J20" s="36" t="str">
        <f>IF($A20="","",SUMIFS(Advances!$D$4:$D$503,Advances!$B$4:$B$503,$A20,Advances!$A$4:$A$503,"&gt;="&amp;Settings!$B$5,Advances!$A$4:$A$503,"&lt;="&amp;Settings!$B$9))</f>
        <v/>
      </c>
      <c r="K20" s="34" t="str">
        <f t="shared" si="2"/>
        <v/>
      </c>
      <c r="L20" s="35"/>
    </row>
    <row r="21" spans="1:12" ht="22.05" customHeight="1" x14ac:dyDescent="0.3">
      <c r="A21" s="35" t="str">
        <f>IF(Workers!A20="","",Workers!A20&amp;"")</f>
        <v/>
      </c>
      <c r="B21" s="35" t="str">
        <f>IF($A21="","",Workers!B20&amp;"")</f>
        <v/>
      </c>
      <c r="C21" s="25" t="str">
        <f>IF($A21="","",Workers!C20&amp;"")</f>
        <v/>
      </c>
      <c r="D21" s="36" t="str">
        <f>IF($A21="","",N(Workers!D20))</f>
        <v/>
      </c>
      <c r="E21" s="29" t="str">
        <f>IF($A21="","",N(Attendance!AL22))</f>
        <v/>
      </c>
      <c r="F21" s="28" t="str">
        <f>IF($A21="","",N(Attendance!AM22))</f>
        <v/>
      </c>
      <c r="G21" s="36" t="str">
        <f t="shared" si="0"/>
        <v/>
      </c>
      <c r="H21" s="36" t="str">
        <f>IF($A21="","",ROUND(F21*D21/MAX(1,N(Settings!$B$7))*N(Settings!$B$8),0))</f>
        <v/>
      </c>
      <c r="I21" s="36" t="str">
        <f t="shared" si="1"/>
        <v/>
      </c>
      <c r="J21" s="36" t="str">
        <f>IF($A21="","",SUMIFS(Advances!$D$4:$D$503,Advances!$B$4:$B$503,$A21,Advances!$A$4:$A$503,"&gt;="&amp;Settings!$B$5,Advances!$A$4:$A$503,"&lt;="&amp;Settings!$B$9))</f>
        <v/>
      </c>
      <c r="K21" s="34" t="str">
        <f t="shared" si="2"/>
        <v/>
      </c>
      <c r="L21" s="35"/>
    </row>
    <row r="22" spans="1:12" ht="22.05" customHeight="1" x14ac:dyDescent="0.3">
      <c r="A22" s="35" t="str">
        <f>IF(Workers!A21="","",Workers!A21&amp;"")</f>
        <v/>
      </c>
      <c r="B22" s="35" t="str">
        <f>IF($A22="","",Workers!B21&amp;"")</f>
        <v/>
      </c>
      <c r="C22" s="25" t="str">
        <f>IF($A22="","",Workers!C21&amp;"")</f>
        <v/>
      </c>
      <c r="D22" s="36" t="str">
        <f>IF($A22="","",N(Workers!D21))</f>
        <v/>
      </c>
      <c r="E22" s="29" t="str">
        <f>IF($A22="","",N(Attendance!AL23))</f>
        <v/>
      </c>
      <c r="F22" s="28" t="str">
        <f>IF($A22="","",N(Attendance!AM23))</f>
        <v/>
      </c>
      <c r="G22" s="36" t="str">
        <f t="shared" si="0"/>
        <v/>
      </c>
      <c r="H22" s="36" t="str">
        <f>IF($A22="","",ROUND(F22*D22/MAX(1,N(Settings!$B$7))*N(Settings!$B$8),0))</f>
        <v/>
      </c>
      <c r="I22" s="36" t="str">
        <f t="shared" si="1"/>
        <v/>
      </c>
      <c r="J22" s="36" t="str">
        <f>IF($A22="","",SUMIFS(Advances!$D$4:$D$503,Advances!$B$4:$B$503,$A22,Advances!$A$4:$A$503,"&gt;="&amp;Settings!$B$5,Advances!$A$4:$A$503,"&lt;="&amp;Settings!$B$9))</f>
        <v/>
      </c>
      <c r="K22" s="34" t="str">
        <f t="shared" si="2"/>
        <v/>
      </c>
      <c r="L22" s="35"/>
    </row>
    <row r="23" spans="1:12" ht="22.05" customHeight="1" x14ac:dyDescent="0.3">
      <c r="A23" s="35" t="str">
        <f>IF(Workers!A22="","",Workers!A22&amp;"")</f>
        <v/>
      </c>
      <c r="B23" s="35" t="str">
        <f>IF($A23="","",Workers!B22&amp;"")</f>
        <v/>
      </c>
      <c r="C23" s="25" t="str">
        <f>IF($A23="","",Workers!C22&amp;"")</f>
        <v/>
      </c>
      <c r="D23" s="36" t="str">
        <f>IF($A23="","",N(Workers!D22))</f>
        <v/>
      </c>
      <c r="E23" s="29" t="str">
        <f>IF($A23="","",N(Attendance!AL24))</f>
        <v/>
      </c>
      <c r="F23" s="28" t="str">
        <f>IF($A23="","",N(Attendance!AM24))</f>
        <v/>
      </c>
      <c r="G23" s="36" t="str">
        <f t="shared" si="0"/>
        <v/>
      </c>
      <c r="H23" s="36" t="str">
        <f>IF($A23="","",ROUND(F23*D23/MAX(1,N(Settings!$B$7))*N(Settings!$B$8),0))</f>
        <v/>
      </c>
      <c r="I23" s="36" t="str">
        <f t="shared" si="1"/>
        <v/>
      </c>
      <c r="J23" s="36" t="str">
        <f>IF($A23="","",SUMIFS(Advances!$D$4:$D$503,Advances!$B$4:$B$503,$A23,Advances!$A$4:$A$503,"&gt;="&amp;Settings!$B$5,Advances!$A$4:$A$503,"&lt;="&amp;Settings!$B$9))</f>
        <v/>
      </c>
      <c r="K23" s="34" t="str">
        <f t="shared" si="2"/>
        <v/>
      </c>
      <c r="L23" s="35"/>
    </row>
    <row r="24" spans="1:12" ht="22.05" customHeight="1" x14ac:dyDescent="0.3">
      <c r="A24" s="35" t="str">
        <f>IF(Workers!A23="","",Workers!A23&amp;"")</f>
        <v/>
      </c>
      <c r="B24" s="35" t="str">
        <f>IF($A24="","",Workers!B23&amp;"")</f>
        <v/>
      </c>
      <c r="C24" s="25" t="str">
        <f>IF($A24="","",Workers!C23&amp;"")</f>
        <v/>
      </c>
      <c r="D24" s="36" t="str">
        <f>IF($A24="","",N(Workers!D23))</f>
        <v/>
      </c>
      <c r="E24" s="29" t="str">
        <f>IF($A24="","",N(Attendance!AL25))</f>
        <v/>
      </c>
      <c r="F24" s="28" t="str">
        <f>IF($A24="","",N(Attendance!AM25))</f>
        <v/>
      </c>
      <c r="G24" s="36" t="str">
        <f t="shared" si="0"/>
        <v/>
      </c>
      <c r="H24" s="36" t="str">
        <f>IF($A24="","",ROUND(F24*D24/MAX(1,N(Settings!$B$7))*N(Settings!$B$8),0))</f>
        <v/>
      </c>
      <c r="I24" s="36" t="str">
        <f t="shared" si="1"/>
        <v/>
      </c>
      <c r="J24" s="36" t="str">
        <f>IF($A24="","",SUMIFS(Advances!$D$4:$D$503,Advances!$B$4:$B$503,$A24,Advances!$A$4:$A$503,"&gt;="&amp;Settings!$B$5,Advances!$A$4:$A$503,"&lt;="&amp;Settings!$B$9))</f>
        <v/>
      </c>
      <c r="K24" s="34" t="str">
        <f t="shared" si="2"/>
        <v/>
      </c>
      <c r="L24" s="35"/>
    </row>
    <row r="25" spans="1:12" ht="22.05" customHeight="1" x14ac:dyDescent="0.3">
      <c r="A25" s="35" t="str">
        <f>IF(Workers!A24="","",Workers!A24&amp;"")</f>
        <v/>
      </c>
      <c r="B25" s="35" t="str">
        <f>IF($A25="","",Workers!B24&amp;"")</f>
        <v/>
      </c>
      <c r="C25" s="25" t="str">
        <f>IF($A25="","",Workers!C24&amp;"")</f>
        <v/>
      </c>
      <c r="D25" s="36" t="str">
        <f>IF($A25="","",N(Workers!D24))</f>
        <v/>
      </c>
      <c r="E25" s="29" t="str">
        <f>IF($A25="","",N(Attendance!AL26))</f>
        <v/>
      </c>
      <c r="F25" s="28" t="str">
        <f>IF($A25="","",N(Attendance!AM26))</f>
        <v/>
      </c>
      <c r="G25" s="36" t="str">
        <f t="shared" si="0"/>
        <v/>
      </c>
      <c r="H25" s="36" t="str">
        <f>IF($A25="","",ROUND(F25*D25/MAX(1,N(Settings!$B$7))*N(Settings!$B$8),0))</f>
        <v/>
      </c>
      <c r="I25" s="36" t="str">
        <f t="shared" si="1"/>
        <v/>
      </c>
      <c r="J25" s="36" t="str">
        <f>IF($A25="","",SUMIFS(Advances!$D$4:$D$503,Advances!$B$4:$B$503,$A25,Advances!$A$4:$A$503,"&gt;="&amp;Settings!$B$5,Advances!$A$4:$A$503,"&lt;="&amp;Settings!$B$9))</f>
        <v/>
      </c>
      <c r="K25" s="34" t="str">
        <f t="shared" si="2"/>
        <v/>
      </c>
      <c r="L25" s="35"/>
    </row>
    <row r="26" spans="1:12" ht="22.05" customHeight="1" x14ac:dyDescent="0.3">
      <c r="A26" s="35" t="str">
        <f>IF(Workers!A25="","",Workers!A25&amp;"")</f>
        <v/>
      </c>
      <c r="B26" s="35" t="str">
        <f>IF($A26="","",Workers!B25&amp;"")</f>
        <v/>
      </c>
      <c r="C26" s="25" t="str">
        <f>IF($A26="","",Workers!C25&amp;"")</f>
        <v/>
      </c>
      <c r="D26" s="36" t="str">
        <f>IF($A26="","",N(Workers!D25))</f>
        <v/>
      </c>
      <c r="E26" s="29" t="str">
        <f>IF($A26="","",N(Attendance!AL27))</f>
        <v/>
      </c>
      <c r="F26" s="28" t="str">
        <f>IF($A26="","",N(Attendance!AM27))</f>
        <v/>
      </c>
      <c r="G26" s="36" t="str">
        <f t="shared" si="0"/>
        <v/>
      </c>
      <c r="H26" s="36" t="str">
        <f>IF($A26="","",ROUND(F26*D26/MAX(1,N(Settings!$B$7))*N(Settings!$B$8),0))</f>
        <v/>
      </c>
      <c r="I26" s="36" t="str">
        <f t="shared" si="1"/>
        <v/>
      </c>
      <c r="J26" s="36" t="str">
        <f>IF($A26="","",SUMIFS(Advances!$D$4:$D$503,Advances!$B$4:$B$503,$A26,Advances!$A$4:$A$503,"&gt;="&amp;Settings!$B$5,Advances!$A$4:$A$503,"&lt;="&amp;Settings!$B$9))</f>
        <v/>
      </c>
      <c r="K26" s="34" t="str">
        <f t="shared" si="2"/>
        <v/>
      </c>
      <c r="L26" s="35"/>
    </row>
    <row r="27" spans="1:12" ht="22.05" customHeight="1" x14ac:dyDescent="0.3">
      <c r="A27" s="35" t="str">
        <f>IF(Workers!A26="","",Workers!A26&amp;"")</f>
        <v/>
      </c>
      <c r="B27" s="35" t="str">
        <f>IF($A27="","",Workers!B26&amp;"")</f>
        <v/>
      </c>
      <c r="C27" s="25" t="str">
        <f>IF($A27="","",Workers!C26&amp;"")</f>
        <v/>
      </c>
      <c r="D27" s="36" t="str">
        <f>IF($A27="","",N(Workers!D26))</f>
        <v/>
      </c>
      <c r="E27" s="29" t="str">
        <f>IF($A27="","",N(Attendance!AL28))</f>
        <v/>
      </c>
      <c r="F27" s="28" t="str">
        <f>IF($A27="","",N(Attendance!AM28))</f>
        <v/>
      </c>
      <c r="G27" s="36" t="str">
        <f t="shared" si="0"/>
        <v/>
      </c>
      <c r="H27" s="36" t="str">
        <f>IF($A27="","",ROUND(F27*D27/MAX(1,N(Settings!$B$7))*N(Settings!$B$8),0))</f>
        <v/>
      </c>
      <c r="I27" s="36" t="str">
        <f t="shared" si="1"/>
        <v/>
      </c>
      <c r="J27" s="36" t="str">
        <f>IF($A27="","",SUMIFS(Advances!$D$4:$D$503,Advances!$B$4:$B$503,$A27,Advances!$A$4:$A$503,"&gt;="&amp;Settings!$B$5,Advances!$A$4:$A$503,"&lt;="&amp;Settings!$B$9))</f>
        <v/>
      </c>
      <c r="K27" s="34" t="str">
        <f t="shared" si="2"/>
        <v/>
      </c>
      <c r="L27" s="35"/>
    </row>
    <row r="28" spans="1:12" ht="22.05" customHeight="1" x14ac:dyDescent="0.3">
      <c r="A28" s="35" t="str">
        <f>IF(Workers!A27="","",Workers!A27&amp;"")</f>
        <v/>
      </c>
      <c r="B28" s="35" t="str">
        <f>IF($A28="","",Workers!B27&amp;"")</f>
        <v/>
      </c>
      <c r="C28" s="25" t="str">
        <f>IF($A28="","",Workers!C27&amp;"")</f>
        <v/>
      </c>
      <c r="D28" s="36" t="str">
        <f>IF($A28="","",N(Workers!D27))</f>
        <v/>
      </c>
      <c r="E28" s="29" t="str">
        <f>IF($A28="","",N(Attendance!AL29))</f>
        <v/>
      </c>
      <c r="F28" s="28" t="str">
        <f>IF($A28="","",N(Attendance!AM29))</f>
        <v/>
      </c>
      <c r="G28" s="36" t="str">
        <f t="shared" si="0"/>
        <v/>
      </c>
      <c r="H28" s="36" t="str">
        <f>IF($A28="","",ROUND(F28*D28/MAX(1,N(Settings!$B$7))*N(Settings!$B$8),0))</f>
        <v/>
      </c>
      <c r="I28" s="36" t="str">
        <f t="shared" si="1"/>
        <v/>
      </c>
      <c r="J28" s="36" t="str">
        <f>IF($A28="","",SUMIFS(Advances!$D$4:$D$503,Advances!$B$4:$B$503,$A28,Advances!$A$4:$A$503,"&gt;="&amp;Settings!$B$5,Advances!$A$4:$A$503,"&lt;="&amp;Settings!$B$9))</f>
        <v/>
      </c>
      <c r="K28" s="34" t="str">
        <f t="shared" si="2"/>
        <v/>
      </c>
      <c r="L28" s="35"/>
    </row>
    <row r="29" spans="1:12" ht="22.05" customHeight="1" x14ac:dyDescent="0.3">
      <c r="A29" s="35" t="str">
        <f>IF(Workers!A28="","",Workers!A28&amp;"")</f>
        <v/>
      </c>
      <c r="B29" s="35" t="str">
        <f>IF($A29="","",Workers!B28&amp;"")</f>
        <v/>
      </c>
      <c r="C29" s="25" t="str">
        <f>IF($A29="","",Workers!C28&amp;"")</f>
        <v/>
      </c>
      <c r="D29" s="36" t="str">
        <f>IF($A29="","",N(Workers!D28))</f>
        <v/>
      </c>
      <c r="E29" s="29" t="str">
        <f>IF($A29="","",N(Attendance!AL30))</f>
        <v/>
      </c>
      <c r="F29" s="28" t="str">
        <f>IF($A29="","",N(Attendance!AM30))</f>
        <v/>
      </c>
      <c r="G29" s="36" t="str">
        <f t="shared" si="0"/>
        <v/>
      </c>
      <c r="H29" s="36" t="str">
        <f>IF($A29="","",ROUND(F29*D29/MAX(1,N(Settings!$B$7))*N(Settings!$B$8),0))</f>
        <v/>
      </c>
      <c r="I29" s="36" t="str">
        <f t="shared" si="1"/>
        <v/>
      </c>
      <c r="J29" s="36" t="str">
        <f>IF($A29="","",SUMIFS(Advances!$D$4:$D$503,Advances!$B$4:$B$503,$A29,Advances!$A$4:$A$503,"&gt;="&amp;Settings!$B$5,Advances!$A$4:$A$503,"&lt;="&amp;Settings!$B$9))</f>
        <v/>
      </c>
      <c r="K29" s="34" t="str">
        <f t="shared" si="2"/>
        <v/>
      </c>
      <c r="L29" s="35"/>
    </row>
    <row r="30" spans="1:12" ht="22.05" customHeight="1" x14ac:dyDescent="0.3">
      <c r="A30" s="35" t="str">
        <f>IF(Workers!A29="","",Workers!A29&amp;"")</f>
        <v/>
      </c>
      <c r="B30" s="35" t="str">
        <f>IF($A30="","",Workers!B29&amp;"")</f>
        <v/>
      </c>
      <c r="C30" s="25" t="str">
        <f>IF($A30="","",Workers!C29&amp;"")</f>
        <v/>
      </c>
      <c r="D30" s="36" t="str">
        <f>IF($A30="","",N(Workers!D29))</f>
        <v/>
      </c>
      <c r="E30" s="29" t="str">
        <f>IF($A30="","",N(Attendance!AL31))</f>
        <v/>
      </c>
      <c r="F30" s="28" t="str">
        <f>IF($A30="","",N(Attendance!AM31))</f>
        <v/>
      </c>
      <c r="G30" s="36" t="str">
        <f t="shared" si="0"/>
        <v/>
      </c>
      <c r="H30" s="36" t="str">
        <f>IF($A30="","",ROUND(F30*D30/MAX(1,N(Settings!$B$7))*N(Settings!$B$8),0))</f>
        <v/>
      </c>
      <c r="I30" s="36" t="str">
        <f t="shared" si="1"/>
        <v/>
      </c>
      <c r="J30" s="36" t="str">
        <f>IF($A30="","",SUMIFS(Advances!$D$4:$D$503,Advances!$B$4:$B$503,$A30,Advances!$A$4:$A$503,"&gt;="&amp;Settings!$B$5,Advances!$A$4:$A$503,"&lt;="&amp;Settings!$B$9))</f>
        <v/>
      </c>
      <c r="K30" s="34" t="str">
        <f t="shared" si="2"/>
        <v/>
      </c>
      <c r="L30" s="35"/>
    </row>
    <row r="31" spans="1:12" ht="22.05" customHeight="1" x14ac:dyDescent="0.3">
      <c r="A31" s="35" t="str">
        <f>IF(Workers!A30="","",Workers!A30&amp;"")</f>
        <v/>
      </c>
      <c r="B31" s="35" t="str">
        <f>IF($A31="","",Workers!B30&amp;"")</f>
        <v/>
      </c>
      <c r="C31" s="25" t="str">
        <f>IF($A31="","",Workers!C30&amp;"")</f>
        <v/>
      </c>
      <c r="D31" s="36" t="str">
        <f>IF($A31="","",N(Workers!D30))</f>
        <v/>
      </c>
      <c r="E31" s="29" t="str">
        <f>IF($A31="","",N(Attendance!AL32))</f>
        <v/>
      </c>
      <c r="F31" s="28" t="str">
        <f>IF($A31="","",N(Attendance!AM32))</f>
        <v/>
      </c>
      <c r="G31" s="36" t="str">
        <f t="shared" si="0"/>
        <v/>
      </c>
      <c r="H31" s="36" t="str">
        <f>IF($A31="","",ROUND(F31*D31/MAX(1,N(Settings!$B$7))*N(Settings!$B$8),0))</f>
        <v/>
      </c>
      <c r="I31" s="36" t="str">
        <f t="shared" si="1"/>
        <v/>
      </c>
      <c r="J31" s="36" t="str">
        <f>IF($A31="","",SUMIFS(Advances!$D$4:$D$503,Advances!$B$4:$B$503,$A31,Advances!$A$4:$A$503,"&gt;="&amp;Settings!$B$5,Advances!$A$4:$A$503,"&lt;="&amp;Settings!$B$9))</f>
        <v/>
      </c>
      <c r="K31" s="34" t="str">
        <f t="shared" si="2"/>
        <v/>
      </c>
      <c r="L31" s="35"/>
    </row>
    <row r="32" spans="1:12" ht="22.05" customHeight="1" x14ac:dyDescent="0.3">
      <c r="A32" s="35" t="str">
        <f>IF(Workers!A31="","",Workers!A31&amp;"")</f>
        <v/>
      </c>
      <c r="B32" s="35" t="str">
        <f>IF($A32="","",Workers!B31&amp;"")</f>
        <v/>
      </c>
      <c r="C32" s="25" t="str">
        <f>IF($A32="","",Workers!C31&amp;"")</f>
        <v/>
      </c>
      <c r="D32" s="36" t="str">
        <f>IF($A32="","",N(Workers!D31))</f>
        <v/>
      </c>
      <c r="E32" s="29" t="str">
        <f>IF($A32="","",N(Attendance!AL33))</f>
        <v/>
      </c>
      <c r="F32" s="28" t="str">
        <f>IF($A32="","",N(Attendance!AM33))</f>
        <v/>
      </c>
      <c r="G32" s="36" t="str">
        <f t="shared" si="0"/>
        <v/>
      </c>
      <c r="H32" s="36" t="str">
        <f>IF($A32="","",ROUND(F32*D32/MAX(1,N(Settings!$B$7))*N(Settings!$B$8),0))</f>
        <v/>
      </c>
      <c r="I32" s="36" t="str">
        <f t="shared" si="1"/>
        <v/>
      </c>
      <c r="J32" s="36" t="str">
        <f>IF($A32="","",SUMIFS(Advances!$D$4:$D$503,Advances!$B$4:$B$503,$A32,Advances!$A$4:$A$503,"&gt;="&amp;Settings!$B$5,Advances!$A$4:$A$503,"&lt;="&amp;Settings!$B$9))</f>
        <v/>
      </c>
      <c r="K32" s="34" t="str">
        <f t="shared" si="2"/>
        <v/>
      </c>
      <c r="L32" s="35"/>
    </row>
    <row r="33" spans="1:12" ht="22.05" customHeight="1" x14ac:dyDescent="0.3">
      <c r="A33" s="35" t="str">
        <f>IF(Workers!A32="","",Workers!A32&amp;"")</f>
        <v/>
      </c>
      <c r="B33" s="35" t="str">
        <f>IF($A33="","",Workers!B32&amp;"")</f>
        <v/>
      </c>
      <c r="C33" s="25" t="str">
        <f>IF($A33="","",Workers!C32&amp;"")</f>
        <v/>
      </c>
      <c r="D33" s="36" t="str">
        <f>IF($A33="","",N(Workers!D32))</f>
        <v/>
      </c>
      <c r="E33" s="29" t="str">
        <f>IF($A33="","",N(Attendance!AL34))</f>
        <v/>
      </c>
      <c r="F33" s="28" t="str">
        <f>IF($A33="","",N(Attendance!AM34))</f>
        <v/>
      </c>
      <c r="G33" s="36" t="str">
        <f t="shared" si="0"/>
        <v/>
      </c>
      <c r="H33" s="36" t="str">
        <f>IF($A33="","",ROUND(F33*D33/MAX(1,N(Settings!$B$7))*N(Settings!$B$8),0))</f>
        <v/>
      </c>
      <c r="I33" s="36" t="str">
        <f t="shared" si="1"/>
        <v/>
      </c>
      <c r="J33" s="36" t="str">
        <f>IF($A33="","",SUMIFS(Advances!$D$4:$D$503,Advances!$B$4:$B$503,$A33,Advances!$A$4:$A$503,"&gt;="&amp;Settings!$B$5,Advances!$A$4:$A$503,"&lt;="&amp;Settings!$B$9))</f>
        <v/>
      </c>
      <c r="K33" s="34" t="str">
        <f t="shared" si="2"/>
        <v/>
      </c>
      <c r="L33" s="35"/>
    </row>
    <row r="34" spans="1:12" ht="22.05" customHeight="1" x14ac:dyDescent="0.3">
      <c r="A34" s="35" t="str">
        <f>IF(Workers!A33="","",Workers!A33&amp;"")</f>
        <v/>
      </c>
      <c r="B34" s="35" t="str">
        <f>IF($A34="","",Workers!B33&amp;"")</f>
        <v/>
      </c>
      <c r="C34" s="25" t="str">
        <f>IF($A34="","",Workers!C33&amp;"")</f>
        <v/>
      </c>
      <c r="D34" s="36" t="str">
        <f>IF($A34="","",N(Workers!D33))</f>
        <v/>
      </c>
      <c r="E34" s="29" t="str">
        <f>IF($A34="","",N(Attendance!AL35))</f>
        <v/>
      </c>
      <c r="F34" s="28" t="str">
        <f>IF($A34="","",N(Attendance!AM35))</f>
        <v/>
      </c>
      <c r="G34" s="36" t="str">
        <f t="shared" si="0"/>
        <v/>
      </c>
      <c r="H34" s="36" t="str">
        <f>IF($A34="","",ROUND(F34*D34/MAX(1,N(Settings!$B$7))*N(Settings!$B$8),0))</f>
        <v/>
      </c>
      <c r="I34" s="36" t="str">
        <f t="shared" si="1"/>
        <v/>
      </c>
      <c r="J34" s="36" t="str">
        <f>IF($A34="","",SUMIFS(Advances!$D$4:$D$503,Advances!$B$4:$B$503,$A34,Advances!$A$4:$A$503,"&gt;="&amp;Settings!$B$5,Advances!$A$4:$A$503,"&lt;="&amp;Settings!$B$9))</f>
        <v/>
      </c>
      <c r="K34" s="34" t="str">
        <f t="shared" si="2"/>
        <v/>
      </c>
      <c r="L34" s="35"/>
    </row>
    <row r="35" spans="1:12" ht="22.05" customHeight="1" x14ac:dyDescent="0.3">
      <c r="A35" s="35" t="str">
        <f>IF(Workers!A34="","",Workers!A34&amp;"")</f>
        <v/>
      </c>
      <c r="B35" s="35" t="str">
        <f>IF($A35="","",Workers!B34&amp;"")</f>
        <v/>
      </c>
      <c r="C35" s="25" t="str">
        <f>IF($A35="","",Workers!C34&amp;"")</f>
        <v/>
      </c>
      <c r="D35" s="36" t="str">
        <f>IF($A35="","",N(Workers!D34))</f>
        <v/>
      </c>
      <c r="E35" s="29" t="str">
        <f>IF($A35="","",N(Attendance!AL36))</f>
        <v/>
      </c>
      <c r="F35" s="28" t="str">
        <f>IF($A35="","",N(Attendance!AM36))</f>
        <v/>
      </c>
      <c r="G35" s="36" t="str">
        <f t="shared" si="0"/>
        <v/>
      </c>
      <c r="H35" s="36" t="str">
        <f>IF($A35="","",ROUND(F35*D35/MAX(1,N(Settings!$B$7))*N(Settings!$B$8),0))</f>
        <v/>
      </c>
      <c r="I35" s="36" t="str">
        <f t="shared" si="1"/>
        <v/>
      </c>
      <c r="J35" s="36" t="str">
        <f>IF($A35="","",SUMIFS(Advances!$D$4:$D$503,Advances!$B$4:$B$503,$A35,Advances!$A$4:$A$503,"&gt;="&amp;Settings!$B$5,Advances!$A$4:$A$503,"&lt;="&amp;Settings!$B$9))</f>
        <v/>
      </c>
      <c r="K35" s="34" t="str">
        <f t="shared" si="2"/>
        <v/>
      </c>
      <c r="L35" s="35"/>
    </row>
    <row r="36" spans="1:12" ht="22.05" customHeight="1" x14ac:dyDescent="0.3">
      <c r="A36" s="35" t="str">
        <f>IF(Workers!A35="","",Workers!A35&amp;"")</f>
        <v/>
      </c>
      <c r="B36" s="35" t="str">
        <f>IF($A36="","",Workers!B35&amp;"")</f>
        <v/>
      </c>
      <c r="C36" s="25" t="str">
        <f>IF($A36="","",Workers!C35&amp;"")</f>
        <v/>
      </c>
      <c r="D36" s="36" t="str">
        <f>IF($A36="","",N(Workers!D35))</f>
        <v/>
      </c>
      <c r="E36" s="29" t="str">
        <f>IF($A36="","",N(Attendance!AL37))</f>
        <v/>
      </c>
      <c r="F36" s="28" t="str">
        <f>IF($A36="","",N(Attendance!AM37))</f>
        <v/>
      </c>
      <c r="G36" s="36" t="str">
        <f t="shared" si="0"/>
        <v/>
      </c>
      <c r="H36" s="36" t="str">
        <f>IF($A36="","",ROUND(F36*D36/MAX(1,N(Settings!$B$7))*N(Settings!$B$8),0))</f>
        <v/>
      </c>
      <c r="I36" s="36" t="str">
        <f t="shared" si="1"/>
        <v/>
      </c>
      <c r="J36" s="36" t="str">
        <f>IF($A36="","",SUMIFS(Advances!$D$4:$D$503,Advances!$B$4:$B$503,$A36,Advances!$A$4:$A$503,"&gt;="&amp;Settings!$B$5,Advances!$A$4:$A$503,"&lt;="&amp;Settings!$B$9))</f>
        <v/>
      </c>
      <c r="K36" s="34" t="str">
        <f t="shared" si="2"/>
        <v/>
      </c>
      <c r="L36" s="35"/>
    </row>
    <row r="37" spans="1:12" ht="22.05" customHeight="1" x14ac:dyDescent="0.3">
      <c r="A37" s="35" t="str">
        <f>IF(Workers!A36="","",Workers!A36&amp;"")</f>
        <v/>
      </c>
      <c r="B37" s="35" t="str">
        <f>IF($A37="","",Workers!B36&amp;"")</f>
        <v/>
      </c>
      <c r="C37" s="25" t="str">
        <f>IF($A37="","",Workers!C36&amp;"")</f>
        <v/>
      </c>
      <c r="D37" s="36" t="str">
        <f>IF($A37="","",N(Workers!D36))</f>
        <v/>
      </c>
      <c r="E37" s="29" t="str">
        <f>IF($A37="","",N(Attendance!AL38))</f>
        <v/>
      </c>
      <c r="F37" s="28" t="str">
        <f>IF($A37="","",N(Attendance!AM38))</f>
        <v/>
      </c>
      <c r="G37" s="36" t="str">
        <f t="shared" ref="G37:G68" si="3">IF($A37="","",ROUND(D37*E37,0))</f>
        <v/>
      </c>
      <c r="H37" s="36" t="str">
        <f>IF($A37="","",ROUND(F37*D37/MAX(1,N(Settings!$B$7))*N(Settings!$B$8),0))</f>
        <v/>
      </c>
      <c r="I37" s="36" t="str">
        <f t="shared" ref="I37:I68" si="4">IF($A37="","",G37+H37)</f>
        <v/>
      </c>
      <c r="J37" s="36" t="str">
        <f>IF($A37="","",SUMIFS(Advances!$D$4:$D$503,Advances!$B$4:$B$503,$A37,Advances!$A$4:$A$503,"&gt;="&amp;Settings!$B$5,Advances!$A$4:$A$503,"&lt;="&amp;Settings!$B$9))</f>
        <v/>
      </c>
      <c r="K37" s="34" t="str">
        <f t="shared" ref="K37:K68" si="5">IF($A37="","",I37-J37)</f>
        <v/>
      </c>
      <c r="L37" s="35"/>
    </row>
    <row r="38" spans="1:12" ht="22.05" customHeight="1" x14ac:dyDescent="0.3">
      <c r="A38" s="35" t="str">
        <f>IF(Workers!A37="","",Workers!A37&amp;"")</f>
        <v/>
      </c>
      <c r="B38" s="35" t="str">
        <f>IF($A38="","",Workers!B37&amp;"")</f>
        <v/>
      </c>
      <c r="C38" s="25" t="str">
        <f>IF($A38="","",Workers!C37&amp;"")</f>
        <v/>
      </c>
      <c r="D38" s="36" t="str">
        <f>IF($A38="","",N(Workers!D37))</f>
        <v/>
      </c>
      <c r="E38" s="29" t="str">
        <f>IF($A38="","",N(Attendance!AL39))</f>
        <v/>
      </c>
      <c r="F38" s="28" t="str">
        <f>IF($A38="","",N(Attendance!AM39))</f>
        <v/>
      </c>
      <c r="G38" s="36" t="str">
        <f t="shared" si="3"/>
        <v/>
      </c>
      <c r="H38" s="36" t="str">
        <f>IF($A38="","",ROUND(F38*D38/MAX(1,N(Settings!$B$7))*N(Settings!$B$8),0))</f>
        <v/>
      </c>
      <c r="I38" s="36" t="str">
        <f t="shared" si="4"/>
        <v/>
      </c>
      <c r="J38" s="36" t="str">
        <f>IF($A38="","",SUMIFS(Advances!$D$4:$D$503,Advances!$B$4:$B$503,$A38,Advances!$A$4:$A$503,"&gt;="&amp;Settings!$B$5,Advances!$A$4:$A$503,"&lt;="&amp;Settings!$B$9))</f>
        <v/>
      </c>
      <c r="K38" s="34" t="str">
        <f t="shared" si="5"/>
        <v/>
      </c>
      <c r="L38" s="35"/>
    </row>
    <row r="39" spans="1:12" ht="22.05" customHeight="1" x14ac:dyDescent="0.3">
      <c r="A39" s="35" t="str">
        <f>IF(Workers!A38="","",Workers!A38&amp;"")</f>
        <v/>
      </c>
      <c r="B39" s="35" t="str">
        <f>IF($A39="","",Workers!B38&amp;"")</f>
        <v/>
      </c>
      <c r="C39" s="25" t="str">
        <f>IF($A39="","",Workers!C38&amp;"")</f>
        <v/>
      </c>
      <c r="D39" s="36" t="str">
        <f>IF($A39="","",N(Workers!D38))</f>
        <v/>
      </c>
      <c r="E39" s="29" t="str">
        <f>IF($A39="","",N(Attendance!AL40))</f>
        <v/>
      </c>
      <c r="F39" s="28" t="str">
        <f>IF($A39="","",N(Attendance!AM40))</f>
        <v/>
      </c>
      <c r="G39" s="36" t="str">
        <f t="shared" si="3"/>
        <v/>
      </c>
      <c r="H39" s="36" t="str">
        <f>IF($A39="","",ROUND(F39*D39/MAX(1,N(Settings!$B$7))*N(Settings!$B$8),0))</f>
        <v/>
      </c>
      <c r="I39" s="36" t="str">
        <f t="shared" si="4"/>
        <v/>
      </c>
      <c r="J39" s="36" t="str">
        <f>IF($A39="","",SUMIFS(Advances!$D$4:$D$503,Advances!$B$4:$B$503,$A39,Advances!$A$4:$A$503,"&gt;="&amp;Settings!$B$5,Advances!$A$4:$A$503,"&lt;="&amp;Settings!$B$9))</f>
        <v/>
      </c>
      <c r="K39" s="34" t="str">
        <f t="shared" si="5"/>
        <v/>
      </c>
      <c r="L39" s="35"/>
    </row>
    <row r="40" spans="1:12" ht="22.05" customHeight="1" x14ac:dyDescent="0.3">
      <c r="A40" s="35" t="str">
        <f>IF(Workers!A39="","",Workers!A39&amp;"")</f>
        <v/>
      </c>
      <c r="B40" s="35" t="str">
        <f>IF($A40="","",Workers!B39&amp;"")</f>
        <v/>
      </c>
      <c r="C40" s="25" t="str">
        <f>IF($A40="","",Workers!C39&amp;"")</f>
        <v/>
      </c>
      <c r="D40" s="36" t="str">
        <f>IF($A40="","",N(Workers!D39))</f>
        <v/>
      </c>
      <c r="E40" s="29" t="str">
        <f>IF($A40="","",N(Attendance!AL41))</f>
        <v/>
      </c>
      <c r="F40" s="28" t="str">
        <f>IF($A40="","",N(Attendance!AM41))</f>
        <v/>
      </c>
      <c r="G40" s="36" t="str">
        <f t="shared" si="3"/>
        <v/>
      </c>
      <c r="H40" s="36" t="str">
        <f>IF($A40="","",ROUND(F40*D40/MAX(1,N(Settings!$B$7))*N(Settings!$B$8),0))</f>
        <v/>
      </c>
      <c r="I40" s="36" t="str">
        <f t="shared" si="4"/>
        <v/>
      </c>
      <c r="J40" s="36" t="str">
        <f>IF($A40="","",SUMIFS(Advances!$D$4:$D$503,Advances!$B$4:$B$503,$A40,Advances!$A$4:$A$503,"&gt;="&amp;Settings!$B$5,Advances!$A$4:$A$503,"&lt;="&amp;Settings!$B$9))</f>
        <v/>
      </c>
      <c r="K40" s="34" t="str">
        <f t="shared" si="5"/>
        <v/>
      </c>
      <c r="L40" s="35"/>
    </row>
    <row r="41" spans="1:12" ht="22.05" customHeight="1" x14ac:dyDescent="0.3">
      <c r="A41" s="35" t="str">
        <f>IF(Workers!A40="","",Workers!A40&amp;"")</f>
        <v/>
      </c>
      <c r="B41" s="35" t="str">
        <f>IF($A41="","",Workers!B40&amp;"")</f>
        <v/>
      </c>
      <c r="C41" s="25" t="str">
        <f>IF($A41="","",Workers!C40&amp;"")</f>
        <v/>
      </c>
      <c r="D41" s="36" t="str">
        <f>IF($A41="","",N(Workers!D40))</f>
        <v/>
      </c>
      <c r="E41" s="29" t="str">
        <f>IF($A41="","",N(Attendance!AL42))</f>
        <v/>
      </c>
      <c r="F41" s="28" t="str">
        <f>IF($A41="","",N(Attendance!AM42))</f>
        <v/>
      </c>
      <c r="G41" s="36" t="str">
        <f t="shared" si="3"/>
        <v/>
      </c>
      <c r="H41" s="36" t="str">
        <f>IF($A41="","",ROUND(F41*D41/MAX(1,N(Settings!$B$7))*N(Settings!$B$8),0))</f>
        <v/>
      </c>
      <c r="I41" s="36" t="str">
        <f t="shared" si="4"/>
        <v/>
      </c>
      <c r="J41" s="36" t="str">
        <f>IF($A41="","",SUMIFS(Advances!$D$4:$D$503,Advances!$B$4:$B$503,$A41,Advances!$A$4:$A$503,"&gt;="&amp;Settings!$B$5,Advances!$A$4:$A$503,"&lt;="&amp;Settings!$B$9))</f>
        <v/>
      </c>
      <c r="K41" s="34" t="str">
        <f t="shared" si="5"/>
        <v/>
      </c>
      <c r="L41" s="35"/>
    </row>
    <row r="42" spans="1:12" ht="22.05" customHeight="1" x14ac:dyDescent="0.3">
      <c r="A42" s="35" t="str">
        <f>IF(Workers!A41="","",Workers!A41&amp;"")</f>
        <v/>
      </c>
      <c r="B42" s="35" t="str">
        <f>IF($A42="","",Workers!B41&amp;"")</f>
        <v/>
      </c>
      <c r="C42" s="25" t="str">
        <f>IF($A42="","",Workers!C41&amp;"")</f>
        <v/>
      </c>
      <c r="D42" s="36" t="str">
        <f>IF($A42="","",N(Workers!D41))</f>
        <v/>
      </c>
      <c r="E42" s="29" t="str">
        <f>IF($A42="","",N(Attendance!AL43))</f>
        <v/>
      </c>
      <c r="F42" s="28" t="str">
        <f>IF($A42="","",N(Attendance!AM43))</f>
        <v/>
      </c>
      <c r="G42" s="36" t="str">
        <f t="shared" si="3"/>
        <v/>
      </c>
      <c r="H42" s="36" t="str">
        <f>IF($A42="","",ROUND(F42*D42/MAX(1,N(Settings!$B$7))*N(Settings!$B$8),0))</f>
        <v/>
      </c>
      <c r="I42" s="36" t="str">
        <f t="shared" si="4"/>
        <v/>
      </c>
      <c r="J42" s="36" t="str">
        <f>IF($A42="","",SUMIFS(Advances!$D$4:$D$503,Advances!$B$4:$B$503,$A42,Advances!$A$4:$A$503,"&gt;="&amp;Settings!$B$5,Advances!$A$4:$A$503,"&lt;="&amp;Settings!$B$9))</f>
        <v/>
      </c>
      <c r="K42" s="34" t="str">
        <f t="shared" si="5"/>
        <v/>
      </c>
      <c r="L42" s="35"/>
    </row>
    <row r="43" spans="1:12" ht="22.05" customHeight="1" x14ac:dyDescent="0.3">
      <c r="A43" s="35" t="str">
        <f>IF(Workers!A42="","",Workers!A42&amp;"")</f>
        <v/>
      </c>
      <c r="B43" s="35" t="str">
        <f>IF($A43="","",Workers!B42&amp;"")</f>
        <v/>
      </c>
      <c r="C43" s="25" t="str">
        <f>IF($A43="","",Workers!C42&amp;"")</f>
        <v/>
      </c>
      <c r="D43" s="36" t="str">
        <f>IF($A43="","",N(Workers!D42))</f>
        <v/>
      </c>
      <c r="E43" s="29" t="str">
        <f>IF($A43="","",N(Attendance!AL44))</f>
        <v/>
      </c>
      <c r="F43" s="28" t="str">
        <f>IF($A43="","",N(Attendance!AM44))</f>
        <v/>
      </c>
      <c r="G43" s="36" t="str">
        <f t="shared" si="3"/>
        <v/>
      </c>
      <c r="H43" s="36" t="str">
        <f>IF($A43="","",ROUND(F43*D43/MAX(1,N(Settings!$B$7))*N(Settings!$B$8),0))</f>
        <v/>
      </c>
      <c r="I43" s="36" t="str">
        <f t="shared" si="4"/>
        <v/>
      </c>
      <c r="J43" s="36" t="str">
        <f>IF($A43="","",SUMIFS(Advances!$D$4:$D$503,Advances!$B$4:$B$503,$A43,Advances!$A$4:$A$503,"&gt;="&amp;Settings!$B$5,Advances!$A$4:$A$503,"&lt;="&amp;Settings!$B$9))</f>
        <v/>
      </c>
      <c r="K43" s="34" t="str">
        <f t="shared" si="5"/>
        <v/>
      </c>
      <c r="L43" s="35"/>
    </row>
    <row r="44" spans="1:12" ht="22.05" customHeight="1" x14ac:dyDescent="0.3">
      <c r="A44" s="35" t="str">
        <f>IF(Workers!A43="","",Workers!A43&amp;"")</f>
        <v/>
      </c>
      <c r="B44" s="35" t="str">
        <f>IF($A44="","",Workers!B43&amp;"")</f>
        <v/>
      </c>
      <c r="C44" s="25" t="str">
        <f>IF($A44="","",Workers!C43&amp;"")</f>
        <v/>
      </c>
      <c r="D44" s="36" t="str">
        <f>IF($A44="","",N(Workers!D43))</f>
        <v/>
      </c>
      <c r="E44" s="29" t="str">
        <f>IF($A44="","",N(Attendance!AL45))</f>
        <v/>
      </c>
      <c r="F44" s="28" t="str">
        <f>IF($A44="","",N(Attendance!AM45))</f>
        <v/>
      </c>
      <c r="G44" s="36" t="str">
        <f t="shared" si="3"/>
        <v/>
      </c>
      <c r="H44" s="36" t="str">
        <f>IF($A44="","",ROUND(F44*D44/MAX(1,N(Settings!$B$7))*N(Settings!$B$8),0))</f>
        <v/>
      </c>
      <c r="I44" s="36" t="str">
        <f t="shared" si="4"/>
        <v/>
      </c>
      <c r="J44" s="36" t="str">
        <f>IF($A44="","",SUMIFS(Advances!$D$4:$D$503,Advances!$B$4:$B$503,$A44,Advances!$A$4:$A$503,"&gt;="&amp;Settings!$B$5,Advances!$A$4:$A$503,"&lt;="&amp;Settings!$B$9))</f>
        <v/>
      </c>
      <c r="K44" s="34" t="str">
        <f t="shared" si="5"/>
        <v/>
      </c>
      <c r="L44" s="35"/>
    </row>
    <row r="45" spans="1:12" ht="22.05" customHeight="1" x14ac:dyDescent="0.3">
      <c r="A45" s="35" t="str">
        <f>IF(Workers!A44="","",Workers!A44&amp;"")</f>
        <v/>
      </c>
      <c r="B45" s="35" t="str">
        <f>IF($A45="","",Workers!B44&amp;"")</f>
        <v/>
      </c>
      <c r="C45" s="25" t="str">
        <f>IF($A45="","",Workers!C44&amp;"")</f>
        <v/>
      </c>
      <c r="D45" s="36" t="str">
        <f>IF($A45="","",N(Workers!D44))</f>
        <v/>
      </c>
      <c r="E45" s="29" t="str">
        <f>IF($A45="","",N(Attendance!AL46))</f>
        <v/>
      </c>
      <c r="F45" s="28" t="str">
        <f>IF($A45="","",N(Attendance!AM46))</f>
        <v/>
      </c>
      <c r="G45" s="36" t="str">
        <f t="shared" si="3"/>
        <v/>
      </c>
      <c r="H45" s="36" t="str">
        <f>IF($A45="","",ROUND(F45*D45/MAX(1,N(Settings!$B$7))*N(Settings!$B$8),0))</f>
        <v/>
      </c>
      <c r="I45" s="36" t="str">
        <f t="shared" si="4"/>
        <v/>
      </c>
      <c r="J45" s="36" t="str">
        <f>IF($A45="","",SUMIFS(Advances!$D$4:$D$503,Advances!$B$4:$B$503,$A45,Advances!$A$4:$A$503,"&gt;="&amp;Settings!$B$5,Advances!$A$4:$A$503,"&lt;="&amp;Settings!$B$9))</f>
        <v/>
      </c>
      <c r="K45" s="34" t="str">
        <f t="shared" si="5"/>
        <v/>
      </c>
      <c r="L45" s="35"/>
    </row>
    <row r="46" spans="1:12" ht="22.05" customHeight="1" x14ac:dyDescent="0.3">
      <c r="A46" s="35" t="str">
        <f>IF(Workers!A45="","",Workers!A45&amp;"")</f>
        <v/>
      </c>
      <c r="B46" s="35" t="str">
        <f>IF($A46="","",Workers!B45&amp;"")</f>
        <v/>
      </c>
      <c r="C46" s="25" t="str">
        <f>IF($A46="","",Workers!C45&amp;"")</f>
        <v/>
      </c>
      <c r="D46" s="36" t="str">
        <f>IF($A46="","",N(Workers!D45))</f>
        <v/>
      </c>
      <c r="E46" s="29" t="str">
        <f>IF($A46="","",N(Attendance!AL47))</f>
        <v/>
      </c>
      <c r="F46" s="28" t="str">
        <f>IF($A46="","",N(Attendance!AM47))</f>
        <v/>
      </c>
      <c r="G46" s="36" t="str">
        <f t="shared" si="3"/>
        <v/>
      </c>
      <c r="H46" s="36" t="str">
        <f>IF($A46="","",ROUND(F46*D46/MAX(1,N(Settings!$B$7))*N(Settings!$B$8),0))</f>
        <v/>
      </c>
      <c r="I46" s="36" t="str">
        <f t="shared" si="4"/>
        <v/>
      </c>
      <c r="J46" s="36" t="str">
        <f>IF($A46="","",SUMIFS(Advances!$D$4:$D$503,Advances!$B$4:$B$503,$A46,Advances!$A$4:$A$503,"&gt;="&amp;Settings!$B$5,Advances!$A$4:$A$503,"&lt;="&amp;Settings!$B$9))</f>
        <v/>
      </c>
      <c r="K46" s="34" t="str">
        <f t="shared" si="5"/>
        <v/>
      </c>
      <c r="L46" s="35"/>
    </row>
    <row r="47" spans="1:12" ht="22.05" customHeight="1" x14ac:dyDescent="0.3">
      <c r="A47" s="35" t="str">
        <f>IF(Workers!A46="","",Workers!A46&amp;"")</f>
        <v/>
      </c>
      <c r="B47" s="35" t="str">
        <f>IF($A47="","",Workers!B46&amp;"")</f>
        <v/>
      </c>
      <c r="C47" s="25" t="str">
        <f>IF($A47="","",Workers!C46&amp;"")</f>
        <v/>
      </c>
      <c r="D47" s="36" t="str">
        <f>IF($A47="","",N(Workers!D46))</f>
        <v/>
      </c>
      <c r="E47" s="29" t="str">
        <f>IF($A47="","",N(Attendance!AL48))</f>
        <v/>
      </c>
      <c r="F47" s="28" t="str">
        <f>IF($A47="","",N(Attendance!AM48))</f>
        <v/>
      </c>
      <c r="G47" s="36" t="str">
        <f t="shared" si="3"/>
        <v/>
      </c>
      <c r="H47" s="36" t="str">
        <f>IF($A47="","",ROUND(F47*D47/MAX(1,N(Settings!$B$7))*N(Settings!$B$8),0))</f>
        <v/>
      </c>
      <c r="I47" s="36" t="str">
        <f t="shared" si="4"/>
        <v/>
      </c>
      <c r="J47" s="36" t="str">
        <f>IF($A47="","",SUMIFS(Advances!$D$4:$D$503,Advances!$B$4:$B$503,$A47,Advances!$A$4:$A$503,"&gt;="&amp;Settings!$B$5,Advances!$A$4:$A$503,"&lt;="&amp;Settings!$B$9))</f>
        <v/>
      </c>
      <c r="K47" s="34" t="str">
        <f t="shared" si="5"/>
        <v/>
      </c>
      <c r="L47" s="35"/>
    </row>
    <row r="48" spans="1:12" ht="22.05" customHeight="1" x14ac:dyDescent="0.3">
      <c r="A48" s="35" t="str">
        <f>IF(Workers!A47="","",Workers!A47&amp;"")</f>
        <v/>
      </c>
      <c r="B48" s="35" t="str">
        <f>IF($A48="","",Workers!B47&amp;"")</f>
        <v/>
      </c>
      <c r="C48" s="25" t="str">
        <f>IF($A48="","",Workers!C47&amp;"")</f>
        <v/>
      </c>
      <c r="D48" s="36" t="str">
        <f>IF($A48="","",N(Workers!D47))</f>
        <v/>
      </c>
      <c r="E48" s="29" t="str">
        <f>IF($A48="","",N(Attendance!AL49))</f>
        <v/>
      </c>
      <c r="F48" s="28" t="str">
        <f>IF($A48="","",N(Attendance!AM49))</f>
        <v/>
      </c>
      <c r="G48" s="36" t="str">
        <f t="shared" si="3"/>
        <v/>
      </c>
      <c r="H48" s="36" t="str">
        <f>IF($A48="","",ROUND(F48*D48/MAX(1,N(Settings!$B$7))*N(Settings!$B$8),0))</f>
        <v/>
      </c>
      <c r="I48" s="36" t="str">
        <f t="shared" si="4"/>
        <v/>
      </c>
      <c r="J48" s="36" t="str">
        <f>IF($A48="","",SUMIFS(Advances!$D$4:$D$503,Advances!$B$4:$B$503,$A48,Advances!$A$4:$A$503,"&gt;="&amp;Settings!$B$5,Advances!$A$4:$A$503,"&lt;="&amp;Settings!$B$9))</f>
        <v/>
      </c>
      <c r="K48" s="34" t="str">
        <f t="shared" si="5"/>
        <v/>
      </c>
      <c r="L48" s="35"/>
    </row>
    <row r="49" spans="1:12" ht="22.05" customHeight="1" x14ac:dyDescent="0.3">
      <c r="A49" s="35" t="str">
        <f>IF(Workers!A48="","",Workers!A48&amp;"")</f>
        <v/>
      </c>
      <c r="B49" s="35" t="str">
        <f>IF($A49="","",Workers!B48&amp;"")</f>
        <v/>
      </c>
      <c r="C49" s="25" t="str">
        <f>IF($A49="","",Workers!C48&amp;"")</f>
        <v/>
      </c>
      <c r="D49" s="36" t="str">
        <f>IF($A49="","",N(Workers!D48))</f>
        <v/>
      </c>
      <c r="E49" s="29" t="str">
        <f>IF($A49="","",N(Attendance!AL50))</f>
        <v/>
      </c>
      <c r="F49" s="28" t="str">
        <f>IF($A49="","",N(Attendance!AM50))</f>
        <v/>
      </c>
      <c r="G49" s="36" t="str">
        <f t="shared" si="3"/>
        <v/>
      </c>
      <c r="H49" s="36" t="str">
        <f>IF($A49="","",ROUND(F49*D49/MAX(1,N(Settings!$B$7))*N(Settings!$B$8),0))</f>
        <v/>
      </c>
      <c r="I49" s="36" t="str">
        <f t="shared" si="4"/>
        <v/>
      </c>
      <c r="J49" s="36" t="str">
        <f>IF($A49="","",SUMIFS(Advances!$D$4:$D$503,Advances!$B$4:$B$503,$A49,Advances!$A$4:$A$503,"&gt;="&amp;Settings!$B$5,Advances!$A$4:$A$503,"&lt;="&amp;Settings!$B$9))</f>
        <v/>
      </c>
      <c r="K49" s="34" t="str">
        <f t="shared" si="5"/>
        <v/>
      </c>
      <c r="L49" s="35"/>
    </row>
    <row r="50" spans="1:12" ht="22.05" customHeight="1" x14ac:dyDescent="0.3">
      <c r="A50" s="35" t="str">
        <f>IF(Workers!A49="","",Workers!A49&amp;"")</f>
        <v/>
      </c>
      <c r="B50" s="35" t="str">
        <f>IF($A50="","",Workers!B49&amp;"")</f>
        <v/>
      </c>
      <c r="C50" s="25" t="str">
        <f>IF($A50="","",Workers!C49&amp;"")</f>
        <v/>
      </c>
      <c r="D50" s="36" t="str">
        <f>IF($A50="","",N(Workers!D49))</f>
        <v/>
      </c>
      <c r="E50" s="29" t="str">
        <f>IF($A50="","",N(Attendance!AL51))</f>
        <v/>
      </c>
      <c r="F50" s="28" t="str">
        <f>IF($A50="","",N(Attendance!AM51))</f>
        <v/>
      </c>
      <c r="G50" s="36" t="str">
        <f t="shared" si="3"/>
        <v/>
      </c>
      <c r="H50" s="36" t="str">
        <f>IF($A50="","",ROUND(F50*D50/MAX(1,N(Settings!$B$7))*N(Settings!$B$8),0))</f>
        <v/>
      </c>
      <c r="I50" s="36" t="str">
        <f t="shared" si="4"/>
        <v/>
      </c>
      <c r="J50" s="36" t="str">
        <f>IF($A50="","",SUMIFS(Advances!$D$4:$D$503,Advances!$B$4:$B$503,$A50,Advances!$A$4:$A$503,"&gt;="&amp;Settings!$B$5,Advances!$A$4:$A$503,"&lt;="&amp;Settings!$B$9))</f>
        <v/>
      </c>
      <c r="K50" s="34" t="str">
        <f t="shared" si="5"/>
        <v/>
      </c>
      <c r="L50" s="35"/>
    </row>
    <row r="51" spans="1:12" ht="22.05" customHeight="1" x14ac:dyDescent="0.3">
      <c r="A51" s="35" t="str">
        <f>IF(Workers!A50="","",Workers!A50&amp;"")</f>
        <v/>
      </c>
      <c r="B51" s="35" t="str">
        <f>IF($A51="","",Workers!B50&amp;"")</f>
        <v/>
      </c>
      <c r="C51" s="25" t="str">
        <f>IF($A51="","",Workers!C50&amp;"")</f>
        <v/>
      </c>
      <c r="D51" s="36" t="str">
        <f>IF($A51="","",N(Workers!D50))</f>
        <v/>
      </c>
      <c r="E51" s="29" t="str">
        <f>IF($A51="","",N(Attendance!AL52))</f>
        <v/>
      </c>
      <c r="F51" s="28" t="str">
        <f>IF($A51="","",N(Attendance!AM52))</f>
        <v/>
      </c>
      <c r="G51" s="36" t="str">
        <f t="shared" si="3"/>
        <v/>
      </c>
      <c r="H51" s="36" t="str">
        <f>IF($A51="","",ROUND(F51*D51/MAX(1,N(Settings!$B$7))*N(Settings!$B$8),0))</f>
        <v/>
      </c>
      <c r="I51" s="36" t="str">
        <f t="shared" si="4"/>
        <v/>
      </c>
      <c r="J51" s="36" t="str">
        <f>IF($A51="","",SUMIFS(Advances!$D$4:$D$503,Advances!$B$4:$B$503,$A51,Advances!$A$4:$A$503,"&gt;="&amp;Settings!$B$5,Advances!$A$4:$A$503,"&lt;="&amp;Settings!$B$9))</f>
        <v/>
      </c>
      <c r="K51" s="34" t="str">
        <f t="shared" si="5"/>
        <v/>
      </c>
      <c r="L51" s="35"/>
    </row>
    <row r="52" spans="1:12" ht="22.05" customHeight="1" x14ac:dyDescent="0.3">
      <c r="A52" s="35" t="str">
        <f>IF(Workers!A51="","",Workers!A51&amp;"")</f>
        <v/>
      </c>
      <c r="B52" s="35" t="str">
        <f>IF($A52="","",Workers!B51&amp;"")</f>
        <v/>
      </c>
      <c r="C52" s="25" t="str">
        <f>IF($A52="","",Workers!C51&amp;"")</f>
        <v/>
      </c>
      <c r="D52" s="36" t="str">
        <f>IF($A52="","",N(Workers!D51))</f>
        <v/>
      </c>
      <c r="E52" s="29" t="str">
        <f>IF($A52="","",N(Attendance!AL53))</f>
        <v/>
      </c>
      <c r="F52" s="28" t="str">
        <f>IF($A52="","",N(Attendance!AM53))</f>
        <v/>
      </c>
      <c r="G52" s="36" t="str">
        <f t="shared" si="3"/>
        <v/>
      </c>
      <c r="H52" s="36" t="str">
        <f>IF($A52="","",ROUND(F52*D52/MAX(1,N(Settings!$B$7))*N(Settings!$B$8),0))</f>
        <v/>
      </c>
      <c r="I52" s="36" t="str">
        <f t="shared" si="4"/>
        <v/>
      </c>
      <c r="J52" s="36" t="str">
        <f>IF($A52="","",SUMIFS(Advances!$D$4:$D$503,Advances!$B$4:$B$503,$A52,Advances!$A$4:$A$503,"&gt;="&amp;Settings!$B$5,Advances!$A$4:$A$503,"&lt;="&amp;Settings!$B$9))</f>
        <v/>
      </c>
      <c r="K52" s="34" t="str">
        <f t="shared" si="5"/>
        <v/>
      </c>
      <c r="L52" s="35"/>
    </row>
    <row r="53" spans="1:12" ht="22.05" customHeight="1" x14ac:dyDescent="0.3">
      <c r="A53" s="35" t="str">
        <f>IF(Workers!A52="","",Workers!A52&amp;"")</f>
        <v/>
      </c>
      <c r="B53" s="35" t="str">
        <f>IF($A53="","",Workers!B52&amp;"")</f>
        <v/>
      </c>
      <c r="C53" s="25" t="str">
        <f>IF($A53="","",Workers!C52&amp;"")</f>
        <v/>
      </c>
      <c r="D53" s="36" t="str">
        <f>IF($A53="","",N(Workers!D52))</f>
        <v/>
      </c>
      <c r="E53" s="29" t="str">
        <f>IF($A53="","",N(Attendance!AL54))</f>
        <v/>
      </c>
      <c r="F53" s="28" t="str">
        <f>IF($A53="","",N(Attendance!AM54))</f>
        <v/>
      </c>
      <c r="G53" s="36" t="str">
        <f t="shared" si="3"/>
        <v/>
      </c>
      <c r="H53" s="36" t="str">
        <f>IF($A53="","",ROUND(F53*D53/MAX(1,N(Settings!$B$7))*N(Settings!$B$8),0))</f>
        <v/>
      </c>
      <c r="I53" s="36" t="str">
        <f t="shared" si="4"/>
        <v/>
      </c>
      <c r="J53" s="36" t="str">
        <f>IF($A53="","",SUMIFS(Advances!$D$4:$D$503,Advances!$B$4:$B$503,$A53,Advances!$A$4:$A$503,"&gt;="&amp;Settings!$B$5,Advances!$A$4:$A$503,"&lt;="&amp;Settings!$B$9))</f>
        <v/>
      </c>
      <c r="K53" s="34" t="str">
        <f t="shared" si="5"/>
        <v/>
      </c>
      <c r="L53" s="35"/>
    </row>
    <row r="54" spans="1:12" ht="22.05" customHeight="1" x14ac:dyDescent="0.3">
      <c r="A54" s="35" t="str">
        <f>IF(Workers!A53="","",Workers!A53&amp;"")</f>
        <v/>
      </c>
      <c r="B54" s="35" t="str">
        <f>IF($A54="","",Workers!B53&amp;"")</f>
        <v/>
      </c>
      <c r="C54" s="25" t="str">
        <f>IF($A54="","",Workers!C53&amp;"")</f>
        <v/>
      </c>
      <c r="D54" s="36" t="str">
        <f>IF($A54="","",N(Workers!D53))</f>
        <v/>
      </c>
      <c r="E54" s="29" t="str">
        <f>IF($A54="","",N(Attendance!AL55))</f>
        <v/>
      </c>
      <c r="F54" s="28" t="str">
        <f>IF($A54="","",N(Attendance!AM55))</f>
        <v/>
      </c>
      <c r="G54" s="36" t="str">
        <f t="shared" si="3"/>
        <v/>
      </c>
      <c r="H54" s="36" t="str">
        <f>IF($A54="","",ROUND(F54*D54/MAX(1,N(Settings!$B$7))*N(Settings!$B$8),0))</f>
        <v/>
      </c>
      <c r="I54" s="36" t="str">
        <f t="shared" si="4"/>
        <v/>
      </c>
      <c r="J54" s="36" t="str">
        <f>IF($A54="","",SUMIFS(Advances!$D$4:$D$503,Advances!$B$4:$B$503,$A54,Advances!$A$4:$A$503,"&gt;="&amp;Settings!$B$5,Advances!$A$4:$A$503,"&lt;="&amp;Settings!$B$9))</f>
        <v/>
      </c>
      <c r="K54" s="34" t="str">
        <f t="shared" si="5"/>
        <v/>
      </c>
      <c r="L54" s="35"/>
    </row>
    <row r="55" spans="1:12" ht="22.05" customHeight="1" x14ac:dyDescent="0.3">
      <c r="A55" s="35" t="str">
        <f>IF(Workers!A54="","",Workers!A54&amp;"")</f>
        <v/>
      </c>
      <c r="B55" s="35" t="str">
        <f>IF($A55="","",Workers!B54&amp;"")</f>
        <v/>
      </c>
      <c r="C55" s="25" t="str">
        <f>IF($A55="","",Workers!C54&amp;"")</f>
        <v/>
      </c>
      <c r="D55" s="36" t="str">
        <f>IF($A55="","",N(Workers!D54))</f>
        <v/>
      </c>
      <c r="E55" s="29" t="str">
        <f>IF($A55="","",N(Attendance!AL56))</f>
        <v/>
      </c>
      <c r="F55" s="28" t="str">
        <f>IF($A55="","",N(Attendance!AM56))</f>
        <v/>
      </c>
      <c r="G55" s="36" t="str">
        <f t="shared" si="3"/>
        <v/>
      </c>
      <c r="H55" s="36" t="str">
        <f>IF($A55="","",ROUND(F55*D55/MAX(1,N(Settings!$B$7))*N(Settings!$B$8),0))</f>
        <v/>
      </c>
      <c r="I55" s="36" t="str">
        <f t="shared" si="4"/>
        <v/>
      </c>
      <c r="J55" s="36" t="str">
        <f>IF($A55="","",SUMIFS(Advances!$D$4:$D$503,Advances!$B$4:$B$503,$A55,Advances!$A$4:$A$503,"&gt;="&amp;Settings!$B$5,Advances!$A$4:$A$503,"&lt;="&amp;Settings!$B$9))</f>
        <v/>
      </c>
      <c r="K55" s="34" t="str">
        <f t="shared" si="5"/>
        <v/>
      </c>
      <c r="L55" s="35"/>
    </row>
    <row r="56" spans="1:12" ht="22.05" customHeight="1" x14ac:dyDescent="0.3">
      <c r="A56" s="35" t="str">
        <f>IF(Workers!A55="","",Workers!A55&amp;"")</f>
        <v/>
      </c>
      <c r="B56" s="35" t="str">
        <f>IF($A56="","",Workers!B55&amp;"")</f>
        <v/>
      </c>
      <c r="C56" s="25" t="str">
        <f>IF($A56="","",Workers!C55&amp;"")</f>
        <v/>
      </c>
      <c r="D56" s="36" t="str">
        <f>IF($A56="","",N(Workers!D55))</f>
        <v/>
      </c>
      <c r="E56" s="29" t="str">
        <f>IF($A56="","",N(Attendance!AL57))</f>
        <v/>
      </c>
      <c r="F56" s="28" t="str">
        <f>IF($A56="","",N(Attendance!AM57))</f>
        <v/>
      </c>
      <c r="G56" s="36" t="str">
        <f t="shared" si="3"/>
        <v/>
      </c>
      <c r="H56" s="36" t="str">
        <f>IF($A56="","",ROUND(F56*D56/MAX(1,N(Settings!$B$7))*N(Settings!$B$8),0))</f>
        <v/>
      </c>
      <c r="I56" s="36" t="str">
        <f t="shared" si="4"/>
        <v/>
      </c>
      <c r="J56" s="36" t="str">
        <f>IF($A56="","",SUMIFS(Advances!$D$4:$D$503,Advances!$B$4:$B$503,$A56,Advances!$A$4:$A$503,"&gt;="&amp;Settings!$B$5,Advances!$A$4:$A$503,"&lt;="&amp;Settings!$B$9))</f>
        <v/>
      </c>
      <c r="K56" s="34" t="str">
        <f t="shared" si="5"/>
        <v/>
      </c>
      <c r="L56" s="35"/>
    </row>
    <row r="57" spans="1:12" ht="22.05" customHeight="1" x14ac:dyDescent="0.3">
      <c r="A57" s="35" t="str">
        <f>IF(Workers!A56="","",Workers!A56&amp;"")</f>
        <v/>
      </c>
      <c r="B57" s="35" t="str">
        <f>IF($A57="","",Workers!B56&amp;"")</f>
        <v/>
      </c>
      <c r="C57" s="25" t="str">
        <f>IF($A57="","",Workers!C56&amp;"")</f>
        <v/>
      </c>
      <c r="D57" s="36" t="str">
        <f>IF($A57="","",N(Workers!D56))</f>
        <v/>
      </c>
      <c r="E57" s="29" t="str">
        <f>IF($A57="","",N(Attendance!AL58))</f>
        <v/>
      </c>
      <c r="F57" s="28" t="str">
        <f>IF($A57="","",N(Attendance!AM58))</f>
        <v/>
      </c>
      <c r="G57" s="36" t="str">
        <f t="shared" si="3"/>
        <v/>
      </c>
      <c r="H57" s="36" t="str">
        <f>IF($A57="","",ROUND(F57*D57/MAX(1,N(Settings!$B$7))*N(Settings!$B$8),0))</f>
        <v/>
      </c>
      <c r="I57" s="36" t="str">
        <f t="shared" si="4"/>
        <v/>
      </c>
      <c r="J57" s="36" t="str">
        <f>IF($A57="","",SUMIFS(Advances!$D$4:$D$503,Advances!$B$4:$B$503,$A57,Advances!$A$4:$A$503,"&gt;="&amp;Settings!$B$5,Advances!$A$4:$A$503,"&lt;="&amp;Settings!$B$9))</f>
        <v/>
      </c>
      <c r="K57" s="34" t="str">
        <f t="shared" si="5"/>
        <v/>
      </c>
      <c r="L57" s="35"/>
    </row>
    <row r="58" spans="1:12" ht="22.05" customHeight="1" x14ac:dyDescent="0.3">
      <c r="A58" s="35" t="str">
        <f>IF(Workers!A57="","",Workers!A57&amp;"")</f>
        <v/>
      </c>
      <c r="B58" s="35" t="str">
        <f>IF($A58="","",Workers!B57&amp;"")</f>
        <v/>
      </c>
      <c r="C58" s="25" t="str">
        <f>IF($A58="","",Workers!C57&amp;"")</f>
        <v/>
      </c>
      <c r="D58" s="36" t="str">
        <f>IF($A58="","",N(Workers!D57))</f>
        <v/>
      </c>
      <c r="E58" s="29" t="str">
        <f>IF($A58="","",N(Attendance!AL59))</f>
        <v/>
      </c>
      <c r="F58" s="28" t="str">
        <f>IF($A58="","",N(Attendance!AM59))</f>
        <v/>
      </c>
      <c r="G58" s="36" t="str">
        <f t="shared" si="3"/>
        <v/>
      </c>
      <c r="H58" s="36" t="str">
        <f>IF($A58="","",ROUND(F58*D58/MAX(1,N(Settings!$B$7))*N(Settings!$B$8),0))</f>
        <v/>
      </c>
      <c r="I58" s="36" t="str">
        <f t="shared" si="4"/>
        <v/>
      </c>
      <c r="J58" s="36" t="str">
        <f>IF($A58="","",SUMIFS(Advances!$D$4:$D$503,Advances!$B$4:$B$503,$A58,Advances!$A$4:$A$503,"&gt;="&amp;Settings!$B$5,Advances!$A$4:$A$503,"&lt;="&amp;Settings!$B$9))</f>
        <v/>
      </c>
      <c r="K58" s="34" t="str">
        <f t="shared" si="5"/>
        <v/>
      </c>
      <c r="L58" s="35"/>
    </row>
    <row r="59" spans="1:12" ht="22.05" customHeight="1" x14ac:dyDescent="0.3">
      <c r="A59" s="35" t="str">
        <f>IF(Workers!A58="","",Workers!A58&amp;"")</f>
        <v/>
      </c>
      <c r="B59" s="35" t="str">
        <f>IF($A59="","",Workers!B58&amp;"")</f>
        <v/>
      </c>
      <c r="C59" s="25" t="str">
        <f>IF($A59="","",Workers!C58&amp;"")</f>
        <v/>
      </c>
      <c r="D59" s="36" t="str">
        <f>IF($A59="","",N(Workers!D58))</f>
        <v/>
      </c>
      <c r="E59" s="29" t="str">
        <f>IF($A59="","",N(Attendance!AL60))</f>
        <v/>
      </c>
      <c r="F59" s="28" t="str">
        <f>IF($A59="","",N(Attendance!AM60))</f>
        <v/>
      </c>
      <c r="G59" s="36" t="str">
        <f t="shared" si="3"/>
        <v/>
      </c>
      <c r="H59" s="36" t="str">
        <f>IF($A59="","",ROUND(F59*D59/MAX(1,N(Settings!$B$7))*N(Settings!$B$8),0))</f>
        <v/>
      </c>
      <c r="I59" s="36" t="str">
        <f t="shared" si="4"/>
        <v/>
      </c>
      <c r="J59" s="36" t="str">
        <f>IF($A59="","",SUMIFS(Advances!$D$4:$D$503,Advances!$B$4:$B$503,$A59,Advances!$A$4:$A$503,"&gt;="&amp;Settings!$B$5,Advances!$A$4:$A$503,"&lt;="&amp;Settings!$B$9))</f>
        <v/>
      </c>
      <c r="K59" s="34" t="str">
        <f t="shared" si="5"/>
        <v/>
      </c>
      <c r="L59" s="35"/>
    </row>
    <row r="60" spans="1:12" ht="22.05" customHeight="1" x14ac:dyDescent="0.3">
      <c r="A60" s="35" t="str">
        <f>IF(Workers!A59="","",Workers!A59&amp;"")</f>
        <v/>
      </c>
      <c r="B60" s="35" t="str">
        <f>IF($A60="","",Workers!B59&amp;"")</f>
        <v/>
      </c>
      <c r="C60" s="25" t="str">
        <f>IF($A60="","",Workers!C59&amp;"")</f>
        <v/>
      </c>
      <c r="D60" s="36" t="str">
        <f>IF($A60="","",N(Workers!D59))</f>
        <v/>
      </c>
      <c r="E60" s="29" t="str">
        <f>IF($A60="","",N(Attendance!AL61))</f>
        <v/>
      </c>
      <c r="F60" s="28" t="str">
        <f>IF($A60="","",N(Attendance!AM61))</f>
        <v/>
      </c>
      <c r="G60" s="36" t="str">
        <f t="shared" si="3"/>
        <v/>
      </c>
      <c r="H60" s="36" t="str">
        <f>IF($A60="","",ROUND(F60*D60/MAX(1,N(Settings!$B$7))*N(Settings!$B$8),0))</f>
        <v/>
      </c>
      <c r="I60" s="36" t="str">
        <f t="shared" si="4"/>
        <v/>
      </c>
      <c r="J60" s="36" t="str">
        <f>IF($A60="","",SUMIFS(Advances!$D$4:$D$503,Advances!$B$4:$B$503,$A60,Advances!$A$4:$A$503,"&gt;="&amp;Settings!$B$5,Advances!$A$4:$A$503,"&lt;="&amp;Settings!$B$9))</f>
        <v/>
      </c>
      <c r="K60" s="34" t="str">
        <f t="shared" si="5"/>
        <v/>
      </c>
      <c r="L60" s="35"/>
    </row>
    <row r="61" spans="1:12" ht="22.05" customHeight="1" x14ac:dyDescent="0.3">
      <c r="A61" s="35" t="str">
        <f>IF(Workers!A60="","",Workers!A60&amp;"")</f>
        <v/>
      </c>
      <c r="B61" s="35" t="str">
        <f>IF($A61="","",Workers!B60&amp;"")</f>
        <v/>
      </c>
      <c r="C61" s="25" t="str">
        <f>IF($A61="","",Workers!C60&amp;"")</f>
        <v/>
      </c>
      <c r="D61" s="36" t="str">
        <f>IF($A61="","",N(Workers!D60))</f>
        <v/>
      </c>
      <c r="E61" s="29" t="str">
        <f>IF($A61="","",N(Attendance!AL62))</f>
        <v/>
      </c>
      <c r="F61" s="28" t="str">
        <f>IF($A61="","",N(Attendance!AM62))</f>
        <v/>
      </c>
      <c r="G61" s="36" t="str">
        <f t="shared" si="3"/>
        <v/>
      </c>
      <c r="H61" s="36" t="str">
        <f>IF($A61="","",ROUND(F61*D61/MAX(1,N(Settings!$B$7))*N(Settings!$B$8),0))</f>
        <v/>
      </c>
      <c r="I61" s="36" t="str">
        <f t="shared" si="4"/>
        <v/>
      </c>
      <c r="J61" s="36" t="str">
        <f>IF($A61="","",SUMIFS(Advances!$D$4:$D$503,Advances!$B$4:$B$503,$A61,Advances!$A$4:$A$503,"&gt;="&amp;Settings!$B$5,Advances!$A$4:$A$503,"&lt;="&amp;Settings!$B$9))</f>
        <v/>
      </c>
      <c r="K61" s="34" t="str">
        <f t="shared" si="5"/>
        <v/>
      </c>
      <c r="L61" s="35"/>
    </row>
    <row r="62" spans="1:12" ht="22.05" customHeight="1" x14ac:dyDescent="0.3">
      <c r="A62" s="35" t="str">
        <f>IF(Workers!A61="","",Workers!A61&amp;"")</f>
        <v/>
      </c>
      <c r="B62" s="35" t="str">
        <f>IF($A62="","",Workers!B61&amp;"")</f>
        <v/>
      </c>
      <c r="C62" s="25" t="str">
        <f>IF($A62="","",Workers!C61&amp;"")</f>
        <v/>
      </c>
      <c r="D62" s="36" t="str">
        <f>IF($A62="","",N(Workers!D61))</f>
        <v/>
      </c>
      <c r="E62" s="29" t="str">
        <f>IF($A62="","",N(Attendance!AL63))</f>
        <v/>
      </c>
      <c r="F62" s="28" t="str">
        <f>IF($A62="","",N(Attendance!AM63))</f>
        <v/>
      </c>
      <c r="G62" s="36" t="str">
        <f t="shared" si="3"/>
        <v/>
      </c>
      <c r="H62" s="36" t="str">
        <f>IF($A62="","",ROUND(F62*D62/MAX(1,N(Settings!$B$7))*N(Settings!$B$8),0))</f>
        <v/>
      </c>
      <c r="I62" s="36" t="str">
        <f t="shared" si="4"/>
        <v/>
      </c>
      <c r="J62" s="36" t="str">
        <f>IF($A62="","",SUMIFS(Advances!$D$4:$D$503,Advances!$B$4:$B$503,$A62,Advances!$A$4:$A$503,"&gt;="&amp;Settings!$B$5,Advances!$A$4:$A$503,"&lt;="&amp;Settings!$B$9))</f>
        <v/>
      </c>
      <c r="K62" s="34" t="str">
        <f t="shared" si="5"/>
        <v/>
      </c>
      <c r="L62" s="35"/>
    </row>
    <row r="63" spans="1:12" ht="22.05" customHeight="1" x14ac:dyDescent="0.3">
      <c r="A63" s="35" t="str">
        <f>IF(Workers!A62="","",Workers!A62&amp;"")</f>
        <v/>
      </c>
      <c r="B63" s="35" t="str">
        <f>IF($A63="","",Workers!B62&amp;"")</f>
        <v/>
      </c>
      <c r="C63" s="25" t="str">
        <f>IF($A63="","",Workers!C62&amp;"")</f>
        <v/>
      </c>
      <c r="D63" s="36" t="str">
        <f>IF($A63="","",N(Workers!D62))</f>
        <v/>
      </c>
      <c r="E63" s="29" t="str">
        <f>IF($A63="","",N(Attendance!AL64))</f>
        <v/>
      </c>
      <c r="F63" s="28" t="str">
        <f>IF($A63="","",N(Attendance!AM64))</f>
        <v/>
      </c>
      <c r="G63" s="36" t="str">
        <f t="shared" si="3"/>
        <v/>
      </c>
      <c r="H63" s="36" t="str">
        <f>IF($A63="","",ROUND(F63*D63/MAX(1,N(Settings!$B$7))*N(Settings!$B$8),0))</f>
        <v/>
      </c>
      <c r="I63" s="36" t="str">
        <f t="shared" si="4"/>
        <v/>
      </c>
      <c r="J63" s="36" t="str">
        <f>IF($A63="","",SUMIFS(Advances!$D$4:$D$503,Advances!$B$4:$B$503,$A63,Advances!$A$4:$A$503,"&gt;="&amp;Settings!$B$5,Advances!$A$4:$A$503,"&lt;="&amp;Settings!$B$9))</f>
        <v/>
      </c>
      <c r="K63" s="34" t="str">
        <f t="shared" si="5"/>
        <v/>
      </c>
      <c r="L63" s="35"/>
    </row>
    <row r="64" spans="1:12" ht="22.05" customHeight="1" x14ac:dyDescent="0.3">
      <c r="A64" s="35" t="str">
        <f>IF(Workers!A63="","",Workers!A63&amp;"")</f>
        <v/>
      </c>
      <c r="B64" s="35" t="str">
        <f>IF($A64="","",Workers!B63&amp;"")</f>
        <v/>
      </c>
      <c r="C64" s="25" t="str">
        <f>IF($A64="","",Workers!C63&amp;"")</f>
        <v/>
      </c>
      <c r="D64" s="36" t="str">
        <f>IF($A64="","",N(Workers!D63))</f>
        <v/>
      </c>
      <c r="E64" s="29" t="str">
        <f>IF($A64="","",N(Attendance!AL65))</f>
        <v/>
      </c>
      <c r="F64" s="28" t="str">
        <f>IF($A64="","",N(Attendance!AM65))</f>
        <v/>
      </c>
      <c r="G64" s="36" t="str">
        <f t="shared" si="3"/>
        <v/>
      </c>
      <c r="H64" s="36" t="str">
        <f>IF($A64="","",ROUND(F64*D64/MAX(1,N(Settings!$B$7))*N(Settings!$B$8),0))</f>
        <v/>
      </c>
      <c r="I64" s="36" t="str">
        <f t="shared" si="4"/>
        <v/>
      </c>
      <c r="J64" s="36" t="str">
        <f>IF($A64="","",SUMIFS(Advances!$D$4:$D$503,Advances!$B$4:$B$503,$A64,Advances!$A$4:$A$503,"&gt;="&amp;Settings!$B$5,Advances!$A$4:$A$503,"&lt;="&amp;Settings!$B$9))</f>
        <v/>
      </c>
      <c r="K64" s="34" t="str">
        <f t="shared" si="5"/>
        <v/>
      </c>
      <c r="L64" s="35"/>
    </row>
    <row r="65" spans="1:12" ht="22.05" customHeight="1" x14ac:dyDescent="0.3">
      <c r="A65" s="35" t="str">
        <f>IF(Workers!A64="","",Workers!A64&amp;"")</f>
        <v/>
      </c>
      <c r="B65" s="35" t="str">
        <f>IF($A65="","",Workers!B64&amp;"")</f>
        <v/>
      </c>
      <c r="C65" s="25" t="str">
        <f>IF($A65="","",Workers!C64&amp;"")</f>
        <v/>
      </c>
      <c r="D65" s="36" t="str">
        <f>IF($A65="","",N(Workers!D64))</f>
        <v/>
      </c>
      <c r="E65" s="29" t="str">
        <f>IF($A65="","",N(Attendance!AL66))</f>
        <v/>
      </c>
      <c r="F65" s="28" t="str">
        <f>IF($A65="","",N(Attendance!AM66))</f>
        <v/>
      </c>
      <c r="G65" s="36" t="str">
        <f t="shared" si="3"/>
        <v/>
      </c>
      <c r="H65" s="36" t="str">
        <f>IF($A65="","",ROUND(F65*D65/MAX(1,N(Settings!$B$7))*N(Settings!$B$8),0))</f>
        <v/>
      </c>
      <c r="I65" s="36" t="str">
        <f t="shared" si="4"/>
        <v/>
      </c>
      <c r="J65" s="36" t="str">
        <f>IF($A65="","",SUMIFS(Advances!$D$4:$D$503,Advances!$B$4:$B$503,$A65,Advances!$A$4:$A$503,"&gt;="&amp;Settings!$B$5,Advances!$A$4:$A$503,"&lt;="&amp;Settings!$B$9))</f>
        <v/>
      </c>
      <c r="K65" s="34" t="str">
        <f t="shared" si="5"/>
        <v/>
      </c>
      <c r="L65" s="35"/>
    </row>
    <row r="66" spans="1:12" ht="22.05" customHeight="1" x14ac:dyDescent="0.3">
      <c r="A66" s="35" t="str">
        <f>IF(Workers!A65="","",Workers!A65&amp;"")</f>
        <v/>
      </c>
      <c r="B66" s="35" t="str">
        <f>IF($A66="","",Workers!B65&amp;"")</f>
        <v/>
      </c>
      <c r="C66" s="25" t="str">
        <f>IF($A66="","",Workers!C65&amp;"")</f>
        <v/>
      </c>
      <c r="D66" s="36" t="str">
        <f>IF($A66="","",N(Workers!D65))</f>
        <v/>
      </c>
      <c r="E66" s="29" t="str">
        <f>IF($A66="","",N(Attendance!AL67))</f>
        <v/>
      </c>
      <c r="F66" s="28" t="str">
        <f>IF($A66="","",N(Attendance!AM67))</f>
        <v/>
      </c>
      <c r="G66" s="36" t="str">
        <f t="shared" si="3"/>
        <v/>
      </c>
      <c r="H66" s="36" t="str">
        <f>IF($A66="","",ROUND(F66*D66/MAX(1,N(Settings!$B$7))*N(Settings!$B$8),0))</f>
        <v/>
      </c>
      <c r="I66" s="36" t="str">
        <f t="shared" si="4"/>
        <v/>
      </c>
      <c r="J66" s="36" t="str">
        <f>IF($A66="","",SUMIFS(Advances!$D$4:$D$503,Advances!$B$4:$B$503,$A66,Advances!$A$4:$A$503,"&gt;="&amp;Settings!$B$5,Advances!$A$4:$A$503,"&lt;="&amp;Settings!$B$9))</f>
        <v/>
      </c>
      <c r="K66" s="34" t="str">
        <f t="shared" si="5"/>
        <v/>
      </c>
      <c r="L66" s="35"/>
    </row>
    <row r="67" spans="1:12" ht="22.05" customHeight="1" x14ac:dyDescent="0.3">
      <c r="A67" s="35" t="str">
        <f>IF(Workers!A66="","",Workers!A66&amp;"")</f>
        <v/>
      </c>
      <c r="B67" s="35" t="str">
        <f>IF($A67="","",Workers!B66&amp;"")</f>
        <v/>
      </c>
      <c r="C67" s="25" t="str">
        <f>IF($A67="","",Workers!C66&amp;"")</f>
        <v/>
      </c>
      <c r="D67" s="36" t="str">
        <f>IF($A67="","",N(Workers!D66))</f>
        <v/>
      </c>
      <c r="E67" s="29" t="str">
        <f>IF($A67="","",N(Attendance!AL68))</f>
        <v/>
      </c>
      <c r="F67" s="28" t="str">
        <f>IF($A67="","",N(Attendance!AM68))</f>
        <v/>
      </c>
      <c r="G67" s="36" t="str">
        <f t="shared" si="3"/>
        <v/>
      </c>
      <c r="H67" s="36" t="str">
        <f>IF($A67="","",ROUND(F67*D67/MAX(1,N(Settings!$B$7))*N(Settings!$B$8),0))</f>
        <v/>
      </c>
      <c r="I67" s="36" t="str">
        <f t="shared" si="4"/>
        <v/>
      </c>
      <c r="J67" s="36" t="str">
        <f>IF($A67="","",SUMIFS(Advances!$D$4:$D$503,Advances!$B$4:$B$503,$A67,Advances!$A$4:$A$503,"&gt;="&amp;Settings!$B$5,Advances!$A$4:$A$503,"&lt;="&amp;Settings!$B$9))</f>
        <v/>
      </c>
      <c r="K67" s="34" t="str">
        <f t="shared" si="5"/>
        <v/>
      </c>
      <c r="L67" s="35"/>
    </row>
    <row r="68" spans="1:12" ht="22.05" customHeight="1" x14ac:dyDescent="0.3">
      <c r="A68" s="35" t="str">
        <f>IF(Workers!A67="","",Workers!A67&amp;"")</f>
        <v/>
      </c>
      <c r="B68" s="35" t="str">
        <f>IF($A68="","",Workers!B67&amp;"")</f>
        <v/>
      </c>
      <c r="C68" s="25" t="str">
        <f>IF($A68="","",Workers!C67&amp;"")</f>
        <v/>
      </c>
      <c r="D68" s="36" t="str">
        <f>IF($A68="","",N(Workers!D67))</f>
        <v/>
      </c>
      <c r="E68" s="29" t="str">
        <f>IF($A68="","",N(Attendance!AL69))</f>
        <v/>
      </c>
      <c r="F68" s="28" t="str">
        <f>IF($A68="","",N(Attendance!AM69))</f>
        <v/>
      </c>
      <c r="G68" s="36" t="str">
        <f t="shared" si="3"/>
        <v/>
      </c>
      <c r="H68" s="36" t="str">
        <f>IF($A68="","",ROUND(F68*D68/MAX(1,N(Settings!$B$7))*N(Settings!$B$8),0))</f>
        <v/>
      </c>
      <c r="I68" s="36" t="str">
        <f t="shared" si="4"/>
        <v/>
      </c>
      <c r="J68" s="36" t="str">
        <f>IF($A68="","",SUMIFS(Advances!$D$4:$D$503,Advances!$B$4:$B$503,$A68,Advances!$A$4:$A$503,"&gt;="&amp;Settings!$B$5,Advances!$A$4:$A$503,"&lt;="&amp;Settings!$B$9))</f>
        <v/>
      </c>
      <c r="K68" s="34" t="str">
        <f t="shared" si="5"/>
        <v/>
      </c>
      <c r="L68" s="35"/>
    </row>
    <row r="69" spans="1:12" ht="22.05" customHeight="1" x14ac:dyDescent="0.3">
      <c r="A69" s="35" t="str">
        <f>IF(Workers!A68="","",Workers!A68&amp;"")</f>
        <v/>
      </c>
      <c r="B69" s="35" t="str">
        <f>IF($A69="","",Workers!B68&amp;"")</f>
        <v/>
      </c>
      <c r="C69" s="25" t="str">
        <f>IF($A69="","",Workers!C68&amp;"")</f>
        <v/>
      </c>
      <c r="D69" s="36" t="str">
        <f>IF($A69="","",N(Workers!D68))</f>
        <v/>
      </c>
      <c r="E69" s="29" t="str">
        <f>IF($A69="","",N(Attendance!AL70))</f>
        <v/>
      </c>
      <c r="F69" s="28" t="str">
        <f>IF($A69="","",N(Attendance!AM70))</f>
        <v/>
      </c>
      <c r="G69" s="36" t="str">
        <f t="shared" ref="G69:G104" si="6">IF($A69="","",ROUND(D69*E69,0))</f>
        <v/>
      </c>
      <c r="H69" s="36" t="str">
        <f>IF($A69="","",ROUND(F69*D69/MAX(1,N(Settings!$B$7))*N(Settings!$B$8),0))</f>
        <v/>
      </c>
      <c r="I69" s="36" t="str">
        <f t="shared" ref="I69:I100" si="7">IF($A69="","",G69+H69)</f>
        <v/>
      </c>
      <c r="J69" s="36" t="str">
        <f>IF($A69="","",SUMIFS(Advances!$D$4:$D$503,Advances!$B$4:$B$503,$A69,Advances!$A$4:$A$503,"&gt;="&amp;Settings!$B$5,Advances!$A$4:$A$503,"&lt;="&amp;Settings!$B$9))</f>
        <v/>
      </c>
      <c r="K69" s="34" t="str">
        <f t="shared" ref="K69:K100" si="8">IF($A69="","",I69-J69)</f>
        <v/>
      </c>
      <c r="L69" s="35"/>
    </row>
    <row r="70" spans="1:12" ht="22.05" customHeight="1" x14ac:dyDescent="0.3">
      <c r="A70" s="35" t="str">
        <f>IF(Workers!A69="","",Workers!A69&amp;"")</f>
        <v/>
      </c>
      <c r="B70" s="35" t="str">
        <f>IF($A70="","",Workers!B69&amp;"")</f>
        <v/>
      </c>
      <c r="C70" s="25" t="str">
        <f>IF($A70="","",Workers!C69&amp;"")</f>
        <v/>
      </c>
      <c r="D70" s="36" t="str">
        <f>IF($A70="","",N(Workers!D69))</f>
        <v/>
      </c>
      <c r="E70" s="29" t="str">
        <f>IF($A70="","",N(Attendance!AL71))</f>
        <v/>
      </c>
      <c r="F70" s="28" t="str">
        <f>IF($A70="","",N(Attendance!AM71))</f>
        <v/>
      </c>
      <c r="G70" s="36" t="str">
        <f t="shared" si="6"/>
        <v/>
      </c>
      <c r="H70" s="36" t="str">
        <f>IF($A70="","",ROUND(F70*D70/MAX(1,N(Settings!$B$7))*N(Settings!$B$8),0))</f>
        <v/>
      </c>
      <c r="I70" s="36" t="str">
        <f t="shared" si="7"/>
        <v/>
      </c>
      <c r="J70" s="36" t="str">
        <f>IF($A70="","",SUMIFS(Advances!$D$4:$D$503,Advances!$B$4:$B$503,$A70,Advances!$A$4:$A$503,"&gt;="&amp;Settings!$B$5,Advances!$A$4:$A$503,"&lt;="&amp;Settings!$B$9))</f>
        <v/>
      </c>
      <c r="K70" s="34" t="str">
        <f t="shared" si="8"/>
        <v/>
      </c>
      <c r="L70" s="35"/>
    </row>
    <row r="71" spans="1:12" ht="22.05" customHeight="1" x14ac:dyDescent="0.3">
      <c r="A71" s="35" t="str">
        <f>IF(Workers!A70="","",Workers!A70&amp;"")</f>
        <v/>
      </c>
      <c r="B71" s="35" t="str">
        <f>IF($A71="","",Workers!B70&amp;"")</f>
        <v/>
      </c>
      <c r="C71" s="25" t="str">
        <f>IF($A71="","",Workers!C70&amp;"")</f>
        <v/>
      </c>
      <c r="D71" s="36" t="str">
        <f>IF($A71="","",N(Workers!D70))</f>
        <v/>
      </c>
      <c r="E71" s="29" t="str">
        <f>IF($A71="","",N(Attendance!AL72))</f>
        <v/>
      </c>
      <c r="F71" s="28" t="str">
        <f>IF($A71="","",N(Attendance!AM72))</f>
        <v/>
      </c>
      <c r="G71" s="36" t="str">
        <f t="shared" si="6"/>
        <v/>
      </c>
      <c r="H71" s="36" t="str">
        <f>IF($A71="","",ROUND(F71*D71/MAX(1,N(Settings!$B$7))*N(Settings!$B$8),0))</f>
        <v/>
      </c>
      <c r="I71" s="36" t="str">
        <f t="shared" si="7"/>
        <v/>
      </c>
      <c r="J71" s="36" t="str">
        <f>IF($A71="","",SUMIFS(Advances!$D$4:$D$503,Advances!$B$4:$B$503,$A71,Advances!$A$4:$A$503,"&gt;="&amp;Settings!$B$5,Advances!$A$4:$A$503,"&lt;="&amp;Settings!$B$9))</f>
        <v/>
      </c>
      <c r="K71" s="34" t="str">
        <f t="shared" si="8"/>
        <v/>
      </c>
      <c r="L71" s="35"/>
    </row>
    <row r="72" spans="1:12" ht="22.05" customHeight="1" x14ac:dyDescent="0.3">
      <c r="A72" s="35" t="str">
        <f>IF(Workers!A71="","",Workers!A71&amp;"")</f>
        <v/>
      </c>
      <c r="B72" s="35" t="str">
        <f>IF($A72="","",Workers!B71&amp;"")</f>
        <v/>
      </c>
      <c r="C72" s="25" t="str">
        <f>IF($A72="","",Workers!C71&amp;"")</f>
        <v/>
      </c>
      <c r="D72" s="36" t="str">
        <f>IF($A72="","",N(Workers!D71))</f>
        <v/>
      </c>
      <c r="E72" s="29" t="str">
        <f>IF($A72="","",N(Attendance!AL73))</f>
        <v/>
      </c>
      <c r="F72" s="28" t="str">
        <f>IF($A72="","",N(Attendance!AM73))</f>
        <v/>
      </c>
      <c r="G72" s="36" t="str">
        <f t="shared" si="6"/>
        <v/>
      </c>
      <c r="H72" s="36" t="str">
        <f>IF($A72="","",ROUND(F72*D72/MAX(1,N(Settings!$B$7))*N(Settings!$B$8),0))</f>
        <v/>
      </c>
      <c r="I72" s="36" t="str">
        <f t="shared" si="7"/>
        <v/>
      </c>
      <c r="J72" s="36" t="str">
        <f>IF($A72="","",SUMIFS(Advances!$D$4:$D$503,Advances!$B$4:$B$503,$A72,Advances!$A$4:$A$503,"&gt;="&amp;Settings!$B$5,Advances!$A$4:$A$503,"&lt;="&amp;Settings!$B$9))</f>
        <v/>
      </c>
      <c r="K72" s="34" t="str">
        <f t="shared" si="8"/>
        <v/>
      </c>
      <c r="L72" s="35"/>
    </row>
    <row r="73" spans="1:12" ht="22.05" customHeight="1" x14ac:dyDescent="0.3">
      <c r="A73" s="35" t="str">
        <f>IF(Workers!A72="","",Workers!A72&amp;"")</f>
        <v/>
      </c>
      <c r="B73" s="35" t="str">
        <f>IF($A73="","",Workers!B72&amp;"")</f>
        <v/>
      </c>
      <c r="C73" s="25" t="str">
        <f>IF($A73="","",Workers!C72&amp;"")</f>
        <v/>
      </c>
      <c r="D73" s="36" t="str">
        <f>IF($A73="","",N(Workers!D72))</f>
        <v/>
      </c>
      <c r="E73" s="29" t="str">
        <f>IF($A73="","",N(Attendance!AL74))</f>
        <v/>
      </c>
      <c r="F73" s="28" t="str">
        <f>IF($A73="","",N(Attendance!AM74))</f>
        <v/>
      </c>
      <c r="G73" s="36" t="str">
        <f t="shared" si="6"/>
        <v/>
      </c>
      <c r="H73" s="36" t="str">
        <f>IF($A73="","",ROUND(F73*D73/MAX(1,N(Settings!$B$7))*N(Settings!$B$8),0))</f>
        <v/>
      </c>
      <c r="I73" s="36" t="str">
        <f t="shared" si="7"/>
        <v/>
      </c>
      <c r="J73" s="36" t="str">
        <f>IF($A73="","",SUMIFS(Advances!$D$4:$D$503,Advances!$B$4:$B$503,$A73,Advances!$A$4:$A$503,"&gt;="&amp;Settings!$B$5,Advances!$A$4:$A$503,"&lt;="&amp;Settings!$B$9))</f>
        <v/>
      </c>
      <c r="K73" s="34" t="str">
        <f t="shared" si="8"/>
        <v/>
      </c>
      <c r="L73" s="35"/>
    </row>
    <row r="74" spans="1:12" ht="22.05" customHeight="1" x14ac:dyDescent="0.3">
      <c r="A74" s="35" t="str">
        <f>IF(Workers!A73="","",Workers!A73&amp;"")</f>
        <v/>
      </c>
      <c r="B74" s="35" t="str">
        <f>IF($A74="","",Workers!B73&amp;"")</f>
        <v/>
      </c>
      <c r="C74" s="25" t="str">
        <f>IF($A74="","",Workers!C73&amp;"")</f>
        <v/>
      </c>
      <c r="D74" s="36" t="str">
        <f>IF($A74="","",N(Workers!D73))</f>
        <v/>
      </c>
      <c r="E74" s="29" t="str">
        <f>IF($A74="","",N(Attendance!AL75))</f>
        <v/>
      </c>
      <c r="F74" s="28" t="str">
        <f>IF($A74="","",N(Attendance!AM75))</f>
        <v/>
      </c>
      <c r="G74" s="36" t="str">
        <f t="shared" si="6"/>
        <v/>
      </c>
      <c r="H74" s="36" t="str">
        <f>IF($A74="","",ROUND(F74*D74/MAX(1,N(Settings!$B$7))*N(Settings!$B$8),0))</f>
        <v/>
      </c>
      <c r="I74" s="36" t="str">
        <f t="shared" si="7"/>
        <v/>
      </c>
      <c r="J74" s="36" t="str">
        <f>IF($A74="","",SUMIFS(Advances!$D$4:$D$503,Advances!$B$4:$B$503,$A74,Advances!$A$4:$A$503,"&gt;="&amp;Settings!$B$5,Advances!$A$4:$A$503,"&lt;="&amp;Settings!$B$9))</f>
        <v/>
      </c>
      <c r="K74" s="34" t="str">
        <f t="shared" si="8"/>
        <v/>
      </c>
      <c r="L74" s="35"/>
    </row>
    <row r="75" spans="1:12" ht="22.05" customHeight="1" x14ac:dyDescent="0.3">
      <c r="A75" s="35" t="str">
        <f>IF(Workers!A74="","",Workers!A74&amp;"")</f>
        <v/>
      </c>
      <c r="B75" s="35" t="str">
        <f>IF($A75="","",Workers!B74&amp;"")</f>
        <v/>
      </c>
      <c r="C75" s="25" t="str">
        <f>IF($A75="","",Workers!C74&amp;"")</f>
        <v/>
      </c>
      <c r="D75" s="36" t="str">
        <f>IF($A75="","",N(Workers!D74))</f>
        <v/>
      </c>
      <c r="E75" s="29" t="str">
        <f>IF($A75="","",N(Attendance!AL76))</f>
        <v/>
      </c>
      <c r="F75" s="28" t="str">
        <f>IF($A75="","",N(Attendance!AM76))</f>
        <v/>
      </c>
      <c r="G75" s="36" t="str">
        <f t="shared" si="6"/>
        <v/>
      </c>
      <c r="H75" s="36" t="str">
        <f>IF($A75="","",ROUND(F75*D75/MAX(1,N(Settings!$B$7))*N(Settings!$B$8),0))</f>
        <v/>
      </c>
      <c r="I75" s="36" t="str">
        <f t="shared" si="7"/>
        <v/>
      </c>
      <c r="J75" s="36" t="str">
        <f>IF($A75="","",SUMIFS(Advances!$D$4:$D$503,Advances!$B$4:$B$503,$A75,Advances!$A$4:$A$503,"&gt;="&amp;Settings!$B$5,Advances!$A$4:$A$503,"&lt;="&amp;Settings!$B$9))</f>
        <v/>
      </c>
      <c r="K75" s="34" t="str">
        <f t="shared" si="8"/>
        <v/>
      </c>
      <c r="L75" s="35"/>
    </row>
    <row r="76" spans="1:12" ht="22.05" customHeight="1" x14ac:dyDescent="0.3">
      <c r="A76" s="35" t="str">
        <f>IF(Workers!A75="","",Workers!A75&amp;"")</f>
        <v/>
      </c>
      <c r="B76" s="35" t="str">
        <f>IF($A76="","",Workers!B75&amp;"")</f>
        <v/>
      </c>
      <c r="C76" s="25" t="str">
        <f>IF($A76="","",Workers!C75&amp;"")</f>
        <v/>
      </c>
      <c r="D76" s="36" t="str">
        <f>IF($A76="","",N(Workers!D75))</f>
        <v/>
      </c>
      <c r="E76" s="29" t="str">
        <f>IF($A76="","",N(Attendance!AL77))</f>
        <v/>
      </c>
      <c r="F76" s="28" t="str">
        <f>IF($A76="","",N(Attendance!AM77))</f>
        <v/>
      </c>
      <c r="G76" s="36" t="str">
        <f t="shared" si="6"/>
        <v/>
      </c>
      <c r="H76" s="36" t="str">
        <f>IF($A76="","",ROUND(F76*D76/MAX(1,N(Settings!$B$7))*N(Settings!$B$8),0))</f>
        <v/>
      </c>
      <c r="I76" s="36" t="str">
        <f t="shared" si="7"/>
        <v/>
      </c>
      <c r="J76" s="36" t="str">
        <f>IF($A76="","",SUMIFS(Advances!$D$4:$D$503,Advances!$B$4:$B$503,$A76,Advances!$A$4:$A$503,"&gt;="&amp;Settings!$B$5,Advances!$A$4:$A$503,"&lt;="&amp;Settings!$B$9))</f>
        <v/>
      </c>
      <c r="K76" s="34" t="str">
        <f t="shared" si="8"/>
        <v/>
      </c>
      <c r="L76" s="35"/>
    </row>
    <row r="77" spans="1:12" ht="22.05" customHeight="1" x14ac:dyDescent="0.3">
      <c r="A77" s="35" t="str">
        <f>IF(Workers!A76="","",Workers!A76&amp;"")</f>
        <v/>
      </c>
      <c r="B77" s="35" t="str">
        <f>IF($A77="","",Workers!B76&amp;"")</f>
        <v/>
      </c>
      <c r="C77" s="25" t="str">
        <f>IF($A77="","",Workers!C76&amp;"")</f>
        <v/>
      </c>
      <c r="D77" s="36" t="str">
        <f>IF($A77="","",N(Workers!D76))</f>
        <v/>
      </c>
      <c r="E77" s="29" t="str">
        <f>IF($A77="","",N(Attendance!AL78))</f>
        <v/>
      </c>
      <c r="F77" s="28" t="str">
        <f>IF($A77="","",N(Attendance!AM78))</f>
        <v/>
      </c>
      <c r="G77" s="36" t="str">
        <f t="shared" si="6"/>
        <v/>
      </c>
      <c r="H77" s="36" t="str">
        <f>IF($A77="","",ROUND(F77*D77/MAX(1,N(Settings!$B$7))*N(Settings!$B$8),0))</f>
        <v/>
      </c>
      <c r="I77" s="36" t="str">
        <f t="shared" si="7"/>
        <v/>
      </c>
      <c r="J77" s="36" t="str">
        <f>IF($A77="","",SUMIFS(Advances!$D$4:$D$503,Advances!$B$4:$B$503,$A77,Advances!$A$4:$A$503,"&gt;="&amp;Settings!$B$5,Advances!$A$4:$A$503,"&lt;="&amp;Settings!$B$9))</f>
        <v/>
      </c>
      <c r="K77" s="34" t="str">
        <f t="shared" si="8"/>
        <v/>
      </c>
      <c r="L77" s="35"/>
    </row>
    <row r="78" spans="1:12" ht="22.05" customHeight="1" x14ac:dyDescent="0.3">
      <c r="A78" s="35" t="str">
        <f>IF(Workers!A77="","",Workers!A77&amp;"")</f>
        <v/>
      </c>
      <c r="B78" s="35" t="str">
        <f>IF($A78="","",Workers!B77&amp;"")</f>
        <v/>
      </c>
      <c r="C78" s="25" t="str">
        <f>IF($A78="","",Workers!C77&amp;"")</f>
        <v/>
      </c>
      <c r="D78" s="36" t="str">
        <f>IF($A78="","",N(Workers!D77))</f>
        <v/>
      </c>
      <c r="E78" s="29" t="str">
        <f>IF($A78="","",N(Attendance!AL79))</f>
        <v/>
      </c>
      <c r="F78" s="28" t="str">
        <f>IF($A78="","",N(Attendance!AM79))</f>
        <v/>
      </c>
      <c r="G78" s="36" t="str">
        <f t="shared" si="6"/>
        <v/>
      </c>
      <c r="H78" s="36" t="str">
        <f>IF($A78="","",ROUND(F78*D78/MAX(1,N(Settings!$B$7))*N(Settings!$B$8),0))</f>
        <v/>
      </c>
      <c r="I78" s="36" t="str">
        <f t="shared" si="7"/>
        <v/>
      </c>
      <c r="J78" s="36" t="str">
        <f>IF($A78="","",SUMIFS(Advances!$D$4:$D$503,Advances!$B$4:$B$503,$A78,Advances!$A$4:$A$503,"&gt;="&amp;Settings!$B$5,Advances!$A$4:$A$503,"&lt;="&amp;Settings!$B$9))</f>
        <v/>
      </c>
      <c r="K78" s="34" t="str">
        <f t="shared" si="8"/>
        <v/>
      </c>
      <c r="L78" s="35"/>
    </row>
    <row r="79" spans="1:12" ht="22.05" customHeight="1" x14ac:dyDescent="0.3">
      <c r="A79" s="35" t="str">
        <f>IF(Workers!A78="","",Workers!A78&amp;"")</f>
        <v/>
      </c>
      <c r="B79" s="35" t="str">
        <f>IF($A79="","",Workers!B78&amp;"")</f>
        <v/>
      </c>
      <c r="C79" s="25" t="str">
        <f>IF($A79="","",Workers!C78&amp;"")</f>
        <v/>
      </c>
      <c r="D79" s="36" t="str">
        <f>IF($A79="","",N(Workers!D78))</f>
        <v/>
      </c>
      <c r="E79" s="29" t="str">
        <f>IF($A79="","",N(Attendance!AL80))</f>
        <v/>
      </c>
      <c r="F79" s="28" t="str">
        <f>IF($A79="","",N(Attendance!AM80))</f>
        <v/>
      </c>
      <c r="G79" s="36" t="str">
        <f t="shared" si="6"/>
        <v/>
      </c>
      <c r="H79" s="36" t="str">
        <f>IF($A79="","",ROUND(F79*D79/MAX(1,N(Settings!$B$7))*N(Settings!$B$8),0))</f>
        <v/>
      </c>
      <c r="I79" s="36" t="str">
        <f t="shared" si="7"/>
        <v/>
      </c>
      <c r="J79" s="36" t="str">
        <f>IF($A79="","",SUMIFS(Advances!$D$4:$D$503,Advances!$B$4:$B$503,$A79,Advances!$A$4:$A$503,"&gt;="&amp;Settings!$B$5,Advances!$A$4:$A$503,"&lt;="&amp;Settings!$B$9))</f>
        <v/>
      </c>
      <c r="K79" s="34" t="str">
        <f t="shared" si="8"/>
        <v/>
      </c>
      <c r="L79" s="35"/>
    </row>
    <row r="80" spans="1:12" ht="22.05" customHeight="1" x14ac:dyDescent="0.3">
      <c r="A80" s="35" t="str">
        <f>IF(Workers!A79="","",Workers!A79&amp;"")</f>
        <v/>
      </c>
      <c r="B80" s="35" t="str">
        <f>IF($A80="","",Workers!B79&amp;"")</f>
        <v/>
      </c>
      <c r="C80" s="25" t="str">
        <f>IF($A80="","",Workers!C79&amp;"")</f>
        <v/>
      </c>
      <c r="D80" s="36" t="str">
        <f>IF($A80="","",N(Workers!D79))</f>
        <v/>
      </c>
      <c r="E80" s="29" t="str">
        <f>IF($A80="","",N(Attendance!AL81))</f>
        <v/>
      </c>
      <c r="F80" s="28" t="str">
        <f>IF($A80="","",N(Attendance!AM81))</f>
        <v/>
      </c>
      <c r="G80" s="36" t="str">
        <f t="shared" si="6"/>
        <v/>
      </c>
      <c r="H80" s="36" t="str">
        <f>IF($A80="","",ROUND(F80*D80/MAX(1,N(Settings!$B$7))*N(Settings!$B$8),0))</f>
        <v/>
      </c>
      <c r="I80" s="36" t="str">
        <f t="shared" si="7"/>
        <v/>
      </c>
      <c r="J80" s="36" t="str">
        <f>IF($A80="","",SUMIFS(Advances!$D$4:$D$503,Advances!$B$4:$B$503,$A80,Advances!$A$4:$A$503,"&gt;="&amp;Settings!$B$5,Advances!$A$4:$A$503,"&lt;="&amp;Settings!$B$9))</f>
        <v/>
      </c>
      <c r="K80" s="34" t="str">
        <f t="shared" si="8"/>
        <v/>
      </c>
      <c r="L80" s="35"/>
    </row>
    <row r="81" spans="1:12" ht="22.05" customHeight="1" x14ac:dyDescent="0.3">
      <c r="A81" s="35" t="str">
        <f>IF(Workers!A80="","",Workers!A80&amp;"")</f>
        <v/>
      </c>
      <c r="B81" s="35" t="str">
        <f>IF($A81="","",Workers!B80&amp;"")</f>
        <v/>
      </c>
      <c r="C81" s="25" t="str">
        <f>IF($A81="","",Workers!C80&amp;"")</f>
        <v/>
      </c>
      <c r="D81" s="36" t="str">
        <f>IF($A81="","",N(Workers!D80))</f>
        <v/>
      </c>
      <c r="E81" s="29" t="str">
        <f>IF($A81="","",N(Attendance!AL82))</f>
        <v/>
      </c>
      <c r="F81" s="28" t="str">
        <f>IF($A81="","",N(Attendance!AM82))</f>
        <v/>
      </c>
      <c r="G81" s="36" t="str">
        <f t="shared" si="6"/>
        <v/>
      </c>
      <c r="H81" s="36" t="str">
        <f>IF($A81="","",ROUND(F81*D81/MAX(1,N(Settings!$B$7))*N(Settings!$B$8),0))</f>
        <v/>
      </c>
      <c r="I81" s="36" t="str">
        <f t="shared" si="7"/>
        <v/>
      </c>
      <c r="J81" s="36" t="str">
        <f>IF($A81="","",SUMIFS(Advances!$D$4:$D$503,Advances!$B$4:$B$503,$A81,Advances!$A$4:$A$503,"&gt;="&amp;Settings!$B$5,Advances!$A$4:$A$503,"&lt;="&amp;Settings!$B$9))</f>
        <v/>
      </c>
      <c r="K81" s="34" t="str">
        <f t="shared" si="8"/>
        <v/>
      </c>
      <c r="L81" s="35"/>
    </row>
    <row r="82" spans="1:12" ht="22.05" customHeight="1" x14ac:dyDescent="0.3">
      <c r="A82" s="35" t="str">
        <f>IF(Workers!A81="","",Workers!A81&amp;"")</f>
        <v/>
      </c>
      <c r="B82" s="35" t="str">
        <f>IF($A82="","",Workers!B81&amp;"")</f>
        <v/>
      </c>
      <c r="C82" s="25" t="str">
        <f>IF($A82="","",Workers!C81&amp;"")</f>
        <v/>
      </c>
      <c r="D82" s="36" t="str">
        <f>IF($A82="","",N(Workers!D81))</f>
        <v/>
      </c>
      <c r="E82" s="29" t="str">
        <f>IF($A82="","",N(Attendance!AL83))</f>
        <v/>
      </c>
      <c r="F82" s="28" t="str">
        <f>IF($A82="","",N(Attendance!AM83))</f>
        <v/>
      </c>
      <c r="G82" s="36" t="str">
        <f t="shared" si="6"/>
        <v/>
      </c>
      <c r="H82" s="36" t="str">
        <f>IF($A82="","",ROUND(F82*D82/MAX(1,N(Settings!$B$7))*N(Settings!$B$8),0))</f>
        <v/>
      </c>
      <c r="I82" s="36" t="str">
        <f t="shared" si="7"/>
        <v/>
      </c>
      <c r="J82" s="36" t="str">
        <f>IF($A82="","",SUMIFS(Advances!$D$4:$D$503,Advances!$B$4:$B$503,$A82,Advances!$A$4:$A$503,"&gt;="&amp;Settings!$B$5,Advances!$A$4:$A$503,"&lt;="&amp;Settings!$B$9))</f>
        <v/>
      </c>
      <c r="K82" s="34" t="str">
        <f t="shared" si="8"/>
        <v/>
      </c>
      <c r="L82" s="35"/>
    </row>
    <row r="83" spans="1:12" ht="22.05" customHeight="1" x14ac:dyDescent="0.3">
      <c r="A83" s="35" t="str">
        <f>IF(Workers!A82="","",Workers!A82&amp;"")</f>
        <v/>
      </c>
      <c r="B83" s="35" t="str">
        <f>IF($A83="","",Workers!B82&amp;"")</f>
        <v/>
      </c>
      <c r="C83" s="25" t="str">
        <f>IF($A83="","",Workers!C82&amp;"")</f>
        <v/>
      </c>
      <c r="D83" s="36" t="str">
        <f>IF($A83="","",N(Workers!D82))</f>
        <v/>
      </c>
      <c r="E83" s="29" t="str">
        <f>IF($A83="","",N(Attendance!AL84))</f>
        <v/>
      </c>
      <c r="F83" s="28" t="str">
        <f>IF($A83="","",N(Attendance!AM84))</f>
        <v/>
      </c>
      <c r="G83" s="36" t="str">
        <f t="shared" si="6"/>
        <v/>
      </c>
      <c r="H83" s="36" t="str">
        <f>IF($A83="","",ROUND(F83*D83/MAX(1,N(Settings!$B$7))*N(Settings!$B$8),0))</f>
        <v/>
      </c>
      <c r="I83" s="36" t="str">
        <f t="shared" si="7"/>
        <v/>
      </c>
      <c r="J83" s="36" t="str">
        <f>IF($A83="","",SUMIFS(Advances!$D$4:$D$503,Advances!$B$4:$B$503,$A83,Advances!$A$4:$A$503,"&gt;="&amp;Settings!$B$5,Advances!$A$4:$A$503,"&lt;="&amp;Settings!$B$9))</f>
        <v/>
      </c>
      <c r="K83" s="34" t="str">
        <f t="shared" si="8"/>
        <v/>
      </c>
      <c r="L83" s="35"/>
    </row>
    <row r="84" spans="1:12" ht="22.05" customHeight="1" x14ac:dyDescent="0.3">
      <c r="A84" s="35" t="str">
        <f>IF(Workers!A83="","",Workers!A83&amp;"")</f>
        <v/>
      </c>
      <c r="B84" s="35" t="str">
        <f>IF($A84="","",Workers!B83&amp;"")</f>
        <v/>
      </c>
      <c r="C84" s="25" t="str">
        <f>IF($A84="","",Workers!C83&amp;"")</f>
        <v/>
      </c>
      <c r="D84" s="36" t="str">
        <f>IF($A84="","",N(Workers!D83))</f>
        <v/>
      </c>
      <c r="E84" s="29" t="str">
        <f>IF($A84="","",N(Attendance!AL85))</f>
        <v/>
      </c>
      <c r="F84" s="28" t="str">
        <f>IF($A84="","",N(Attendance!AM85))</f>
        <v/>
      </c>
      <c r="G84" s="36" t="str">
        <f t="shared" si="6"/>
        <v/>
      </c>
      <c r="H84" s="36" t="str">
        <f>IF($A84="","",ROUND(F84*D84/MAX(1,N(Settings!$B$7))*N(Settings!$B$8),0))</f>
        <v/>
      </c>
      <c r="I84" s="36" t="str">
        <f t="shared" si="7"/>
        <v/>
      </c>
      <c r="J84" s="36" t="str">
        <f>IF($A84="","",SUMIFS(Advances!$D$4:$D$503,Advances!$B$4:$B$503,$A84,Advances!$A$4:$A$503,"&gt;="&amp;Settings!$B$5,Advances!$A$4:$A$503,"&lt;="&amp;Settings!$B$9))</f>
        <v/>
      </c>
      <c r="K84" s="34" t="str">
        <f t="shared" si="8"/>
        <v/>
      </c>
      <c r="L84" s="35"/>
    </row>
    <row r="85" spans="1:12" ht="22.05" customHeight="1" x14ac:dyDescent="0.3">
      <c r="A85" s="35" t="str">
        <f>IF(Workers!A84="","",Workers!A84&amp;"")</f>
        <v/>
      </c>
      <c r="B85" s="35" t="str">
        <f>IF($A85="","",Workers!B84&amp;"")</f>
        <v/>
      </c>
      <c r="C85" s="25" t="str">
        <f>IF($A85="","",Workers!C84&amp;"")</f>
        <v/>
      </c>
      <c r="D85" s="36" t="str">
        <f>IF($A85="","",N(Workers!D84))</f>
        <v/>
      </c>
      <c r="E85" s="29" t="str">
        <f>IF($A85="","",N(Attendance!AL86))</f>
        <v/>
      </c>
      <c r="F85" s="28" t="str">
        <f>IF($A85="","",N(Attendance!AM86))</f>
        <v/>
      </c>
      <c r="G85" s="36" t="str">
        <f t="shared" si="6"/>
        <v/>
      </c>
      <c r="H85" s="36" t="str">
        <f>IF($A85="","",ROUND(F85*D85/MAX(1,N(Settings!$B$7))*N(Settings!$B$8),0))</f>
        <v/>
      </c>
      <c r="I85" s="36" t="str">
        <f t="shared" si="7"/>
        <v/>
      </c>
      <c r="J85" s="36" t="str">
        <f>IF($A85="","",SUMIFS(Advances!$D$4:$D$503,Advances!$B$4:$B$503,$A85,Advances!$A$4:$A$503,"&gt;="&amp;Settings!$B$5,Advances!$A$4:$A$503,"&lt;="&amp;Settings!$B$9))</f>
        <v/>
      </c>
      <c r="K85" s="34" t="str">
        <f t="shared" si="8"/>
        <v/>
      </c>
      <c r="L85" s="35"/>
    </row>
    <row r="86" spans="1:12" ht="22.05" customHeight="1" x14ac:dyDescent="0.3">
      <c r="A86" s="35" t="str">
        <f>IF(Workers!A85="","",Workers!A85&amp;"")</f>
        <v/>
      </c>
      <c r="B86" s="35" t="str">
        <f>IF($A86="","",Workers!B85&amp;"")</f>
        <v/>
      </c>
      <c r="C86" s="25" t="str">
        <f>IF($A86="","",Workers!C85&amp;"")</f>
        <v/>
      </c>
      <c r="D86" s="36" t="str">
        <f>IF($A86="","",N(Workers!D85))</f>
        <v/>
      </c>
      <c r="E86" s="29" t="str">
        <f>IF($A86="","",N(Attendance!AL87))</f>
        <v/>
      </c>
      <c r="F86" s="28" t="str">
        <f>IF($A86="","",N(Attendance!AM87))</f>
        <v/>
      </c>
      <c r="G86" s="36" t="str">
        <f t="shared" si="6"/>
        <v/>
      </c>
      <c r="H86" s="36" t="str">
        <f>IF($A86="","",ROUND(F86*D86/MAX(1,N(Settings!$B$7))*N(Settings!$B$8),0))</f>
        <v/>
      </c>
      <c r="I86" s="36" t="str">
        <f t="shared" si="7"/>
        <v/>
      </c>
      <c r="J86" s="36" t="str">
        <f>IF($A86="","",SUMIFS(Advances!$D$4:$D$503,Advances!$B$4:$B$503,$A86,Advances!$A$4:$A$503,"&gt;="&amp;Settings!$B$5,Advances!$A$4:$A$503,"&lt;="&amp;Settings!$B$9))</f>
        <v/>
      </c>
      <c r="K86" s="34" t="str">
        <f t="shared" si="8"/>
        <v/>
      </c>
      <c r="L86" s="35"/>
    </row>
    <row r="87" spans="1:12" ht="22.05" customHeight="1" x14ac:dyDescent="0.3">
      <c r="A87" s="35" t="str">
        <f>IF(Workers!A86="","",Workers!A86&amp;"")</f>
        <v/>
      </c>
      <c r="B87" s="35" t="str">
        <f>IF($A87="","",Workers!B86&amp;"")</f>
        <v/>
      </c>
      <c r="C87" s="25" t="str">
        <f>IF($A87="","",Workers!C86&amp;"")</f>
        <v/>
      </c>
      <c r="D87" s="36" t="str">
        <f>IF($A87="","",N(Workers!D86))</f>
        <v/>
      </c>
      <c r="E87" s="29" t="str">
        <f>IF($A87="","",N(Attendance!AL88))</f>
        <v/>
      </c>
      <c r="F87" s="28" t="str">
        <f>IF($A87="","",N(Attendance!AM88))</f>
        <v/>
      </c>
      <c r="G87" s="36" t="str">
        <f t="shared" si="6"/>
        <v/>
      </c>
      <c r="H87" s="36" t="str">
        <f>IF($A87="","",ROUND(F87*D87/MAX(1,N(Settings!$B$7))*N(Settings!$B$8),0))</f>
        <v/>
      </c>
      <c r="I87" s="36" t="str">
        <f t="shared" si="7"/>
        <v/>
      </c>
      <c r="J87" s="36" t="str">
        <f>IF($A87="","",SUMIFS(Advances!$D$4:$D$503,Advances!$B$4:$B$503,$A87,Advances!$A$4:$A$503,"&gt;="&amp;Settings!$B$5,Advances!$A$4:$A$503,"&lt;="&amp;Settings!$B$9))</f>
        <v/>
      </c>
      <c r="K87" s="34" t="str">
        <f t="shared" si="8"/>
        <v/>
      </c>
      <c r="L87" s="35"/>
    </row>
    <row r="88" spans="1:12" ht="22.05" customHeight="1" x14ac:dyDescent="0.3">
      <c r="A88" s="35" t="str">
        <f>IF(Workers!A87="","",Workers!A87&amp;"")</f>
        <v/>
      </c>
      <c r="B88" s="35" t="str">
        <f>IF($A88="","",Workers!B87&amp;"")</f>
        <v/>
      </c>
      <c r="C88" s="25" t="str">
        <f>IF($A88="","",Workers!C87&amp;"")</f>
        <v/>
      </c>
      <c r="D88" s="36" t="str">
        <f>IF($A88="","",N(Workers!D87))</f>
        <v/>
      </c>
      <c r="E88" s="29" t="str">
        <f>IF($A88="","",N(Attendance!AL89))</f>
        <v/>
      </c>
      <c r="F88" s="28" t="str">
        <f>IF($A88="","",N(Attendance!AM89))</f>
        <v/>
      </c>
      <c r="G88" s="36" t="str">
        <f t="shared" si="6"/>
        <v/>
      </c>
      <c r="H88" s="36" t="str">
        <f>IF($A88="","",ROUND(F88*D88/MAX(1,N(Settings!$B$7))*N(Settings!$B$8),0))</f>
        <v/>
      </c>
      <c r="I88" s="36" t="str">
        <f t="shared" si="7"/>
        <v/>
      </c>
      <c r="J88" s="36" t="str">
        <f>IF($A88="","",SUMIFS(Advances!$D$4:$D$503,Advances!$B$4:$B$503,$A88,Advances!$A$4:$A$503,"&gt;="&amp;Settings!$B$5,Advances!$A$4:$A$503,"&lt;="&amp;Settings!$B$9))</f>
        <v/>
      </c>
      <c r="K88" s="34" t="str">
        <f t="shared" si="8"/>
        <v/>
      </c>
      <c r="L88" s="35"/>
    </row>
    <row r="89" spans="1:12" ht="22.05" customHeight="1" x14ac:dyDescent="0.3">
      <c r="A89" s="35" t="str">
        <f>IF(Workers!A88="","",Workers!A88&amp;"")</f>
        <v/>
      </c>
      <c r="B89" s="35" t="str">
        <f>IF($A89="","",Workers!B88&amp;"")</f>
        <v/>
      </c>
      <c r="C89" s="25" t="str">
        <f>IF($A89="","",Workers!C88&amp;"")</f>
        <v/>
      </c>
      <c r="D89" s="36" t="str">
        <f>IF($A89="","",N(Workers!D88))</f>
        <v/>
      </c>
      <c r="E89" s="29" t="str">
        <f>IF($A89="","",N(Attendance!AL90))</f>
        <v/>
      </c>
      <c r="F89" s="28" t="str">
        <f>IF($A89="","",N(Attendance!AM90))</f>
        <v/>
      </c>
      <c r="G89" s="36" t="str">
        <f t="shared" si="6"/>
        <v/>
      </c>
      <c r="H89" s="36" t="str">
        <f>IF($A89="","",ROUND(F89*D89/MAX(1,N(Settings!$B$7))*N(Settings!$B$8),0))</f>
        <v/>
      </c>
      <c r="I89" s="36" t="str">
        <f t="shared" si="7"/>
        <v/>
      </c>
      <c r="J89" s="36" t="str">
        <f>IF($A89="","",SUMIFS(Advances!$D$4:$D$503,Advances!$B$4:$B$503,$A89,Advances!$A$4:$A$503,"&gt;="&amp;Settings!$B$5,Advances!$A$4:$A$503,"&lt;="&amp;Settings!$B$9))</f>
        <v/>
      </c>
      <c r="K89" s="34" t="str">
        <f t="shared" si="8"/>
        <v/>
      </c>
      <c r="L89" s="35"/>
    </row>
    <row r="90" spans="1:12" ht="22.05" customHeight="1" x14ac:dyDescent="0.3">
      <c r="A90" s="35" t="str">
        <f>IF(Workers!A89="","",Workers!A89&amp;"")</f>
        <v/>
      </c>
      <c r="B90" s="35" t="str">
        <f>IF($A90="","",Workers!B89&amp;"")</f>
        <v/>
      </c>
      <c r="C90" s="25" t="str">
        <f>IF($A90="","",Workers!C89&amp;"")</f>
        <v/>
      </c>
      <c r="D90" s="36" t="str">
        <f>IF($A90="","",N(Workers!D89))</f>
        <v/>
      </c>
      <c r="E90" s="29" t="str">
        <f>IF($A90="","",N(Attendance!AL91))</f>
        <v/>
      </c>
      <c r="F90" s="28" t="str">
        <f>IF($A90="","",N(Attendance!AM91))</f>
        <v/>
      </c>
      <c r="G90" s="36" t="str">
        <f t="shared" si="6"/>
        <v/>
      </c>
      <c r="H90" s="36" t="str">
        <f>IF($A90="","",ROUND(F90*D90/MAX(1,N(Settings!$B$7))*N(Settings!$B$8),0))</f>
        <v/>
      </c>
      <c r="I90" s="36" t="str">
        <f t="shared" si="7"/>
        <v/>
      </c>
      <c r="J90" s="36" t="str">
        <f>IF($A90="","",SUMIFS(Advances!$D$4:$D$503,Advances!$B$4:$B$503,$A90,Advances!$A$4:$A$503,"&gt;="&amp;Settings!$B$5,Advances!$A$4:$A$503,"&lt;="&amp;Settings!$B$9))</f>
        <v/>
      </c>
      <c r="K90" s="34" t="str">
        <f t="shared" si="8"/>
        <v/>
      </c>
      <c r="L90" s="35"/>
    </row>
    <row r="91" spans="1:12" ht="22.05" customHeight="1" x14ac:dyDescent="0.3">
      <c r="A91" s="35" t="str">
        <f>IF(Workers!A90="","",Workers!A90&amp;"")</f>
        <v/>
      </c>
      <c r="B91" s="35" t="str">
        <f>IF($A91="","",Workers!B90&amp;"")</f>
        <v/>
      </c>
      <c r="C91" s="25" t="str">
        <f>IF($A91="","",Workers!C90&amp;"")</f>
        <v/>
      </c>
      <c r="D91" s="36" t="str">
        <f>IF($A91="","",N(Workers!D90))</f>
        <v/>
      </c>
      <c r="E91" s="29" t="str">
        <f>IF($A91="","",N(Attendance!AL92))</f>
        <v/>
      </c>
      <c r="F91" s="28" t="str">
        <f>IF($A91="","",N(Attendance!AM92))</f>
        <v/>
      </c>
      <c r="G91" s="36" t="str">
        <f t="shared" si="6"/>
        <v/>
      </c>
      <c r="H91" s="36" t="str">
        <f>IF($A91="","",ROUND(F91*D91/MAX(1,N(Settings!$B$7))*N(Settings!$B$8),0))</f>
        <v/>
      </c>
      <c r="I91" s="36" t="str">
        <f t="shared" si="7"/>
        <v/>
      </c>
      <c r="J91" s="36" t="str">
        <f>IF($A91="","",SUMIFS(Advances!$D$4:$D$503,Advances!$B$4:$B$503,$A91,Advances!$A$4:$A$503,"&gt;="&amp;Settings!$B$5,Advances!$A$4:$A$503,"&lt;="&amp;Settings!$B$9))</f>
        <v/>
      </c>
      <c r="K91" s="34" t="str">
        <f t="shared" si="8"/>
        <v/>
      </c>
      <c r="L91" s="35"/>
    </row>
    <row r="92" spans="1:12" ht="22.05" customHeight="1" x14ac:dyDescent="0.3">
      <c r="A92" s="35" t="str">
        <f>IF(Workers!A91="","",Workers!A91&amp;"")</f>
        <v/>
      </c>
      <c r="B92" s="35" t="str">
        <f>IF($A92="","",Workers!B91&amp;"")</f>
        <v/>
      </c>
      <c r="C92" s="25" t="str">
        <f>IF($A92="","",Workers!C91&amp;"")</f>
        <v/>
      </c>
      <c r="D92" s="36" t="str">
        <f>IF($A92="","",N(Workers!D91))</f>
        <v/>
      </c>
      <c r="E92" s="29" t="str">
        <f>IF($A92="","",N(Attendance!AL93))</f>
        <v/>
      </c>
      <c r="F92" s="28" t="str">
        <f>IF($A92="","",N(Attendance!AM93))</f>
        <v/>
      </c>
      <c r="G92" s="36" t="str">
        <f t="shared" si="6"/>
        <v/>
      </c>
      <c r="H92" s="36" t="str">
        <f>IF($A92="","",ROUND(F92*D92/MAX(1,N(Settings!$B$7))*N(Settings!$B$8),0))</f>
        <v/>
      </c>
      <c r="I92" s="36" t="str">
        <f t="shared" si="7"/>
        <v/>
      </c>
      <c r="J92" s="36" t="str">
        <f>IF($A92="","",SUMIFS(Advances!$D$4:$D$503,Advances!$B$4:$B$503,$A92,Advances!$A$4:$A$503,"&gt;="&amp;Settings!$B$5,Advances!$A$4:$A$503,"&lt;="&amp;Settings!$B$9))</f>
        <v/>
      </c>
      <c r="K92" s="34" t="str">
        <f t="shared" si="8"/>
        <v/>
      </c>
      <c r="L92" s="35"/>
    </row>
    <row r="93" spans="1:12" ht="22.05" customHeight="1" x14ac:dyDescent="0.3">
      <c r="A93" s="35" t="str">
        <f>IF(Workers!A92="","",Workers!A92&amp;"")</f>
        <v/>
      </c>
      <c r="B93" s="35" t="str">
        <f>IF($A93="","",Workers!B92&amp;"")</f>
        <v/>
      </c>
      <c r="C93" s="25" t="str">
        <f>IF($A93="","",Workers!C92&amp;"")</f>
        <v/>
      </c>
      <c r="D93" s="36" t="str">
        <f>IF($A93="","",N(Workers!D92))</f>
        <v/>
      </c>
      <c r="E93" s="29" t="str">
        <f>IF($A93="","",N(Attendance!AL94))</f>
        <v/>
      </c>
      <c r="F93" s="28" t="str">
        <f>IF($A93="","",N(Attendance!AM94))</f>
        <v/>
      </c>
      <c r="G93" s="36" t="str">
        <f t="shared" si="6"/>
        <v/>
      </c>
      <c r="H93" s="36" t="str">
        <f>IF($A93="","",ROUND(F93*D93/MAX(1,N(Settings!$B$7))*N(Settings!$B$8),0))</f>
        <v/>
      </c>
      <c r="I93" s="36" t="str">
        <f t="shared" si="7"/>
        <v/>
      </c>
      <c r="J93" s="36" t="str">
        <f>IF($A93="","",SUMIFS(Advances!$D$4:$D$503,Advances!$B$4:$B$503,$A93,Advances!$A$4:$A$503,"&gt;="&amp;Settings!$B$5,Advances!$A$4:$A$503,"&lt;="&amp;Settings!$B$9))</f>
        <v/>
      </c>
      <c r="K93" s="34" t="str">
        <f t="shared" si="8"/>
        <v/>
      </c>
      <c r="L93" s="35"/>
    </row>
    <row r="94" spans="1:12" ht="22.05" customHeight="1" x14ac:dyDescent="0.3">
      <c r="A94" s="35" t="str">
        <f>IF(Workers!A93="","",Workers!A93&amp;"")</f>
        <v/>
      </c>
      <c r="B94" s="35" t="str">
        <f>IF($A94="","",Workers!B93&amp;"")</f>
        <v/>
      </c>
      <c r="C94" s="25" t="str">
        <f>IF($A94="","",Workers!C93&amp;"")</f>
        <v/>
      </c>
      <c r="D94" s="36" t="str">
        <f>IF($A94="","",N(Workers!D93))</f>
        <v/>
      </c>
      <c r="E94" s="29" t="str">
        <f>IF($A94="","",N(Attendance!AL95))</f>
        <v/>
      </c>
      <c r="F94" s="28" t="str">
        <f>IF($A94="","",N(Attendance!AM95))</f>
        <v/>
      </c>
      <c r="G94" s="36" t="str">
        <f t="shared" si="6"/>
        <v/>
      </c>
      <c r="H94" s="36" t="str">
        <f>IF($A94="","",ROUND(F94*D94/MAX(1,N(Settings!$B$7))*N(Settings!$B$8),0))</f>
        <v/>
      </c>
      <c r="I94" s="36" t="str">
        <f t="shared" si="7"/>
        <v/>
      </c>
      <c r="J94" s="36" t="str">
        <f>IF($A94="","",SUMIFS(Advances!$D$4:$D$503,Advances!$B$4:$B$503,$A94,Advances!$A$4:$A$503,"&gt;="&amp;Settings!$B$5,Advances!$A$4:$A$503,"&lt;="&amp;Settings!$B$9))</f>
        <v/>
      </c>
      <c r="K94" s="34" t="str">
        <f t="shared" si="8"/>
        <v/>
      </c>
      <c r="L94" s="35"/>
    </row>
    <row r="95" spans="1:12" ht="22.05" customHeight="1" x14ac:dyDescent="0.3">
      <c r="A95" s="35" t="str">
        <f>IF(Workers!A94="","",Workers!A94&amp;"")</f>
        <v/>
      </c>
      <c r="B95" s="35" t="str">
        <f>IF($A95="","",Workers!B94&amp;"")</f>
        <v/>
      </c>
      <c r="C95" s="25" t="str">
        <f>IF($A95="","",Workers!C94&amp;"")</f>
        <v/>
      </c>
      <c r="D95" s="36" t="str">
        <f>IF($A95="","",N(Workers!D94))</f>
        <v/>
      </c>
      <c r="E95" s="29" t="str">
        <f>IF($A95="","",N(Attendance!AL96))</f>
        <v/>
      </c>
      <c r="F95" s="28" t="str">
        <f>IF($A95="","",N(Attendance!AM96))</f>
        <v/>
      </c>
      <c r="G95" s="36" t="str">
        <f t="shared" si="6"/>
        <v/>
      </c>
      <c r="H95" s="36" t="str">
        <f>IF($A95="","",ROUND(F95*D95/MAX(1,N(Settings!$B$7))*N(Settings!$B$8),0))</f>
        <v/>
      </c>
      <c r="I95" s="36" t="str">
        <f t="shared" si="7"/>
        <v/>
      </c>
      <c r="J95" s="36" t="str">
        <f>IF($A95="","",SUMIFS(Advances!$D$4:$D$503,Advances!$B$4:$B$503,$A95,Advances!$A$4:$A$503,"&gt;="&amp;Settings!$B$5,Advances!$A$4:$A$503,"&lt;="&amp;Settings!$B$9))</f>
        <v/>
      </c>
      <c r="K95" s="34" t="str">
        <f t="shared" si="8"/>
        <v/>
      </c>
      <c r="L95" s="35"/>
    </row>
    <row r="96" spans="1:12" ht="22.05" customHeight="1" x14ac:dyDescent="0.3">
      <c r="A96" s="35" t="str">
        <f>IF(Workers!A95="","",Workers!A95&amp;"")</f>
        <v/>
      </c>
      <c r="B96" s="35" t="str">
        <f>IF($A96="","",Workers!B95&amp;"")</f>
        <v/>
      </c>
      <c r="C96" s="25" t="str">
        <f>IF($A96="","",Workers!C95&amp;"")</f>
        <v/>
      </c>
      <c r="D96" s="36" t="str">
        <f>IF($A96="","",N(Workers!D95))</f>
        <v/>
      </c>
      <c r="E96" s="29" t="str">
        <f>IF($A96="","",N(Attendance!AL97))</f>
        <v/>
      </c>
      <c r="F96" s="28" t="str">
        <f>IF($A96="","",N(Attendance!AM97))</f>
        <v/>
      </c>
      <c r="G96" s="36" t="str">
        <f t="shared" si="6"/>
        <v/>
      </c>
      <c r="H96" s="36" t="str">
        <f>IF($A96="","",ROUND(F96*D96/MAX(1,N(Settings!$B$7))*N(Settings!$B$8),0))</f>
        <v/>
      </c>
      <c r="I96" s="36" t="str">
        <f t="shared" si="7"/>
        <v/>
      </c>
      <c r="J96" s="36" t="str">
        <f>IF($A96="","",SUMIFS(Advances!$D$4:$D$503,Advances!$B$4:$B$503,$A96,Advances!$A$4:$A$503,"&gt;="&amp;Settings!$B$5,Advances!$A$4:$A$503,"&lt;="&amp;Settings!$B$9))</f>
        <v/>
      </c>
      <c r="K96" s="34" t="str">
        <f t="shared" si="8"/>
        <v/>
      </c>
      <c r="L96" s="35"/>
    </row>
    <row r="97" spans="1:12" ht="22.05" customHeight="1" x14ac:dyDescent="0.3">
      <c r="A97" s="35" t="str">
        <f>IF(Workers!A96="","",Workers!A96&amp;"")</f>
        <v/>
      </c>
      <c r="B97" s="35" t="str">
        <f>IF($A97="","",Workers!B96&amp;"")</f>
        <v/>
      </c>
      <c r="C97" s="25" t="str">
        <f>IF($A97="","",Workers!C96&amp;"")</f>
        <v/>
      </c>
      <c r="D97" s="36" t="str">
        <f>IF($A97="","",N(Workers!D96))</f>
        <v/>
      </c>
      <c r="E97" s="29" t="str">
        <f>IF($A97="","",N(Attendance!AL98))</f>
        <v/>
      </c>
      <c r="F97" s="28" t="str">
        <f>IF($A97="","",N(Attendance!AM98))</f>
        <v/>
      </c>
      <c r="G97" s="36" t="str">
        <f t="shared" si="6"/>
        <v/>
      </c>
      <c r="H97" s="36" t="str">
        <f>IF($A97="","",ROUND(F97*D97/MAX(1,N(Settings!$B$7))*N(Settings!$B$8),0))</f>
        <v/>
      </c>
      <c r="I97" s="36" t="str">
        <f t="shared" si="7"/>
        <v/>
      </c>
      <c r="J97" s="36" t="str">
        <f>IF($A97="","",SUMIFS(Advances!$D$4:$D$503,Advances!$B$4:$B$503,$A97,Advances!$A$4:$A$503,"&gt;="&amp;Settings!$B$5,Advances!$A$4:$A$503,"&lt;="&amp;Settings!$B$9))</f>
        <v/>
      </c>
      <c r="K97" s="34" t="str">
        <f t="shared" si="8"/>
        <v/>
      </c>
      <c r="L97" s="35"/>
    </row>
    <row r="98" spans="1:12" ht="22.05" customHeight="1" x14ac:dyDescent="0.3">
      <c r="A98" s="35" t="str">
        <f>IF(Workers!A97="","",Workers!A97&amp;"")</f>
        <v/>
      </c>
      <c r="B98" s="35" t="str">
        <f>IF($A98="","",Workers!B97&amp;"")</f>
        <v/>
      </c>
      <c r="C98" s="25" t="str">
        <f>IF($A98="","",Workers!C97&amp;"")</f>
        <v/>
      </c>
      <c r="D98" s="36" t="str">
        <f>IF($A98="","",N(Workers!D97))</f>
        <v/>
      </c>
      <c r="E98" s="29" t="str">
        <f>IF($A98="","",N(Attendance!AL99))</f>
        <v/>
      </c>
      <c r="F98" s="28" t="str">
        <f>IF($A98="","",N(Attendance!AM99))</f>
        <v/>
      </c>
      <c r="G98" s="36" t="str">
        <f t="shared" si="6"/>
        <v/>
      </c>
      <c r="H98" s="36" t="str">
        <f>IF($A98="","",ROUND(F98*D98/MAX(1,N(Settings!$B$7))*N(Settings!$B$8),0))</f>
        <v/>
      </c>
      <c r="I98" s="36" t="str">
        <f t="shared" si="7"/>
        <v/>
      </c>
      <c r="J98" s="36" t="str">
        <f>IF($A98="","",SUMIFS(Advances!$D$4:$D$503,Advances!$B$4:$B$503,$A98,Advances!$A$4:$A$503,"&gt;="&amp;Settings!$B$5,Advances!$A$4:$A$503,"&lt;="&amp;Settings!$B$9))</f>
        <v/>
      </c>
      <c r="K98" s="34" t="str">
        <f t="shared" si="8"/>
        <v/>
      </c>
      <c r="L98" s="35"/>
    </row>
    <row r="99" spans="1:12" ht="22.05" customHeight="1" x14ac:dyDescent="0.3">
      <c r="A99" s="35" t="str">
        <f>IF(Workers!A98="","",Workers!A98&amp;"")</f>
        <v/>
      </c>
      <c r="B99" s="35" t="str">
        <f>IF($A99="","",Workers!B98&amp;"")</f>
        <v/>
      </c>
      <c r="C99" s="25" t="str">
        <f>IF($A99="","",Workers!C98&amp;"")</f>
        <v/>
      </c>
      <c r="D99" s="36" t="str">
        <f>IF($A99="","",N(Workers!D98))</f>
        <v/>
      </c>
      <c r="E99" s="29" t="str">
        <f>IF($A99="","",N(Attendance!AL100))</f>
        <v/>
      </c>
      <c r="F99" s="28" t="str">
        <f>IF($A99="","",N(Attendance!AM100))</f>
        <v/>
      </c>
      <c r="G99" s="36" t="str">
        <f t="shared" si="6"/>
        <v/>
      </c>
      <c r="H99" s="36" t="str">
        <f>IF($A99="","",ROUND(F99*D99/MAX(1,N(Settings!$B$7))*N(Settings!$B$8),0))</f>
        <v/>
      </c>
      <c r="I99" s="36" t="str">
        <f t="shared" si="7"/>
        <v/>
      </c>
      <c r="J99" s="36" t="str">
        <f>IF($A99="","",SUMIFS(Advances!$D$4:$D$503,Advances!$B$4:$B$503,$A99,Advances!$A$4:$A$503,"&gt;="&amp;Settings!$B$5,Advances!$A$4:$A$503,"&lt;="&amp;Settings!$B$9))</f>
        <v/>
      </c>
      <c r="K99" s="34" t="str">
        <f t="shared" si="8"/>
        <v/>
      </c>
      <c r="L99" s="35"/>
    </row>
    <row r="100" spans="1:12" ht="22.05" customHeight="1" x14ac:dyDescent="0.3">
      <c r="A100" s="35" t="str">
        <f>IF(Workers!A99="","",Workers!A99&amp;"")</f>
        <v/>
      </c>
      <c r="B100" s="35" t="str">
        <f>IF($A100="","",Workers!B99&amp;"")</f>
        <v/>
      </c>
      <c r="C100" s="25" t="str">
        <f>IF($A100="","",Workers!C99&amp;"")</f>
        <v/>
      </c>
      <c r="D100" s="36" t="str">
        <f>IF($A100="","",N(Workers!D99))</f>
        <v/>
      </c>
      <c r="E100" s="29" t="str">
        <f>IF($A100="","",N(Attendance!AL101))</f>
        <v/>
      </c>
      <c r="F100" s="28" t="str">
        <f>IF($A100="","",N(Attendance!AM101))</f>
        <v/>
      </c>
      <c r="G100" s="36" t="str">
        <f t="shared" si="6"/>
        <v/>
      </c>
      <c r="H100" s="36" t="str">
        <f>IF($A100="","",ROUND(F100*D100/MAX(1,N(Settings!$B$7))*N(Settings!$B$8),0))</f>
        <v/>
      </c>
      <c r="I100" s="36" t="str">
        <f t="shared" si="7"/>
        <v/>
      </c>
      <c r="J100" s="36" t="str">
        <f>IF($A100="","",SUMIFS(Advances!$D$4:$D$503,Advances!$B$4:$B$503,$A100,Advances!$A$4:$A$503,"&gt;="&amp;Settings!$B$5,Advances!$A$4:$A$503,"&lt;="&amp;Settings!$B$9))</f>
        <v/>
      </c>
      <c r="K100" s="34" t="str">
        <f t="shared" si="8"/>
        <v/>
      </c>
      <c r="L100" s="35"/>
    </row>
    <row r="101" spans="1:12" ht="22.05" customHeight="1" x14ac:dyDescent="0.3">
      <c r="A101" s="35" t="str">
        <f>IF(Workers!A100="","",Workers!A100&amp;"")</f>
        <v/>
      </c>
      <c r="B101" s="35" t="str">
        <f>IF($A101="","",Workers!B100&amp;"")</f>
        <v/>
      </c>
      <c r="C101" s="25" t="str">
        <f>IF($A101="","",Workers!C100&amp;"")</f>
        <v/>
      </c>
      <c r="D101" s="36" t="str">
        <f>IF($A101="","",N(Workers!D100))</f>
        <v/>
      </c>
      <c r="E101" s="29" t="str">
        <f>IF($A101="","",N(Attendance!AL102))</f>
        <v/>
      </c>
      <c r="F101" s="28" t="str">
        <f>IF($A101="","",N(Attendance!AM102))</f>
        <v/>
      </c>
      <c r="G101" s="36" t="str">
        <f t="shared" si="6"/>
        <v/>
      </c>
      <c r="H101" s="36" t="str">
        <f>IF($A101="","",ROUND(F101*D101/MAX(1,N(Settings!$B$7))*N(Settings!$B$8),0))</f>
        <v/>
      </c>
      <c r="I101" s="36" t="str">
        <f t="shared" ref="I101:I104" si="9">IF($A101="","",G101+H101)</f>
        <v/>
      </c>
      <c r="J101" s="36" t="str">
        <f>IF($A101="","",SUMIFS(Advances!$D$4:$D$503,Advances!$B$4:$B$503,$A101,Advances!$A$4:$A$503,"&gt;="&amp;Settings!$B$5,Advances!$A$4:$A$503,"&lt;="&amp;Settings!$B$9))</f>
        <v/>
      </c>
      <c r="K101" s="34" t="str">
        <f t="shared" ref="K101:K104" si="10">IF($A101="","",I101-J101)</f>
        <v/>
      </c>
      <c r="L101" s="35"/>
    </row>
    <row r="102" spans="1:12" ht="22.05" customHeight="1" x14ac:dyDescent="0.3">
      <c r="A102" s="35" t="str">
        <f>IF(Workers!A101="","",Workers!A101&amp;"")</f>
        <v/>
      </c>
      <c r="B102" s="35" t="str">
        <f>IF($A102="","",Workers!B101&amp;"")</f>
        <v/>
      </c>
      <c r="C102" s="25" t="str">
        <f>IF($A102="","",Workers!C101&amp;"")</f>
        <v/>
      </c>
      <c r="D102" s="36" t="str">
        <f>IF($A102="","",N(Workers!D101))</f>
        <v/>
      </c>
      <c r="E102" s="29" t="str">
        <f>IF($A102="","",N(Attendance!AL103))</f>
        <v/>
      </c>
      <c r="F102" s="28" t="str">
        <f>IF($A102="","",N(Attendance!AM103))</f>
        <v/>
      </c>
      <c r="G102" s="36" t="str">
        <f t="shared" si="6"/>
        <v/>
      </c>
      <c r="H102" s="36" t="str">
        <f>IF($A102="","",ROUND(F102*D102/MAX(1,N(Settings!$B$7))*N(Settings!$B$8),0))</f>
        <v/>
      </c>
      <c r="I102" s="36" t="str">
        <f t="shared" si="9"/>
        <v/>
      </c>
      <c r="J102" s="36" t="str">
        <f>IF($A102="","",SUMIFS(Advances!$D$4:$D$503,Advances!$B$4:$B$503,$A102,Advances!$A$4:$A$503,"&gt;="&amp;Settings!$B$5,Advances!$A$4:$A$503,"&lt;="&amp;Settings!$B$9))</f>
        <v/>
      </c>
      <c r="K102" s="34" t="str">
        <f t="shared" si="10"/>
        <v/>
      </c>
      <c r="L102" s="35"/>
    </row>
    <row r="103" spans="1:12" ht="22.05" customHeight="1" x14ac:dyDescent="0.3">
      <c r="A103" s="35" t="str">
        <f>IF(Workers!A102="","",Workers!A102&amp;"")</f>
        <v/>
      </c>
      <c r="B103" s="35" t="str">
        <f>IF($A103="","",Workers!B102&amp;"")</f>
        <v/>
      </c>
      <c r="C103" s="25" t="str">
        <f>IF($A103="","",Workers!C102&amp;"")</f>
        <v/>
      </c>
      <c r="D103" s="36" t="str">
        <f>IF($A103="","",N(Workers!D102))</f>
        <v/>
      </c>
      <c r="E103" s="29" t="str">
        <f>IF($A103="","",N(Attendance!AL104))</f>
        <v/>
      </c>
      <c r="F103" s="28" t="str">
        <f>IF($A103="","",N(Attendance!AM104))</f>
        <v/>
      </c>
      <c r="G103" s="36" t="str">
        <f t="shared" si="6"/>
        <v/>
      </c>
      <c r="H103" s="36" t="str">
        <f>IF($A103="","",ROUND(F103*D103/MAX(1,N(Settings!$B$7))*N(Settings!$B$8),0))</f>
        <v/>
      </c>
      <c r="I103" s="36" t="str">
        <f t="shared" si="9"/>
        <v/>
      </c>
      <c r="J103" s="36" t="str">
        <f>IF($A103="","",SUMIFS(Advances!$D$4:$D$503,Advances!$B$4:$B$503,$A103,Advances!$A$4:$A$503,"&gt;="&amp;Settings!$B$5,Advances!$A$4:$A$503,"&lt;="&amp;Settings!$B$9))</f>
        <v/>
      </c>
      <c r="K103" s="34" t="str">
        <f t="shared" si="10"/>
        <v/>
      </c>
      <c r="L103" s="35"/>
    </row>
    <row r="104" spans="1:12" ht="22.05" customHeight="1" x14ac:dyDescent="0.3">
      <c r="A104" s="35" t="str">
        <f>IF(Workers!A103="","",Workers!A103&amp;"")</f>
        <v/>
      </c>
      <c r="B104" s="35" t="str">
        <f>IF($A104="","",Workers!B103&amp;"")</f>
        <v/>
      </c>
      <c r="C104" s="25" t="str">
        <f>IF($A104="","",Workers!C103&amp;"")</f>
        <v/>
      </c>
      <c r="D104" s="36" t="str">
        <f>IF($A104="","",N(Workers!D103))</f>
        <v/>
      </c>
      <c r="E104" s="29" t="str">
        <f>IF($A104="","",N(Attendance!AL105))</f>
        <v/>
      </c>
      <c r="F104" s="28" t="str">
        <f>IF($A104="","",N(Attendance!AM105))</f>
        <v/>
      </c>
      <c r="G104" s="36" t="str">
        <f t="shared" si="6"/>
        <v/>
      </c>
      <c r="H104" s="36" t="str">
        <f>IF($A104="","",ROUND(F104*D104/MAX(1,N(Settings!$B$7))*N(Settings!$B$8),0))</f>
        <v/>
      </c>
      <c r="I104" s="36" t="str">
        <f t="shared" si="9"/>
        <v/>
      </c>
      <c r="J104" s="36" t="str">
        <f>IF($A104="","",SUMIFS(Advances!$D$4:$D$503,Advances!$B$4:$B$503,$A104,Advances!$A$4:$A$503,"&gt;="&amp;Settings!$B$5,Advances!$A$4:$A$503,"&lt;="&amp;Settings!$B$9))</f>
        <v/>
      </c>
      <c r="K104" s="34" t="str">
        <f t="shared" si="10"/>
        <v/>
      </c>
      <c r="L104" s="35"/>
    </row>
  </sheetData>
  <sheetProtection sheet="1" formatCells="0" formatColumns="0" formatRows="0" sort="0" autoFilter="0"/>
  <mergeCells count="2">
    <mergeCell ref="A2:L2"/>
    <mergeCell ref="A1:L1"/>
  </mergeCells>
  <conditionalFormatting sqref="K5:K104">
    <cfRule type="cellIs" dxfId="0" priority="1" operator="lessThan">
      <formula>0</formula>
    </cfRule>
  </conditionalFormatting>
  <pageMargins left="0.4" right="0.4" top="1" bottom="1" header="0.5" footer="0.5"/>
  <pageSetup paperSize="9" fitToHeight="0" orientation="landscape"/>
  <headerFooter>
    <oddFooter>&amp;C&amp;8 Toolkit by GroupChatOn  ·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vt:lpstr>
      <vt:lpstr>Settings</vt:lpstr>
      <vt:lpstr>Workers</vt:lpstr>
      <vt:lpstr>Attendance</vt:lpstr>
      <vt:lpstr>Advances</vt:lpstr>
      <vt:lpstr>Wages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Labour Attendance &amp; Wage Register (Excel)</dc:title>
  <dc:subject>Free Excel labour register for sites: workers by trade, daily P/A/H attendance for a week or month, overtime, advances, net wages and daily headcount by date.</dc:subject>
  <dc:creator>Nivesh Sahayak</dc:creator>
  <cp:keywords>Toolkit by GroupChatOn; Designed &amp; Developed by: Nivesh Sahayak</cp:keywords>
  <dc:description>Labour Attendance &amp; Wage Register (Excel). From Toolkit by GroupChatOn (https://toolkit.groupchaton.com). Designed &amp; Developed by: Nivesh Sahayak (https://www.niveshsahayak.in/)</dc:description>
  <cp:lastModifiedBy>Nivesh Sahayak</cp:lastModifiedBy>
  <dcterms:created xsi:type="dcterms:W3CDTF">2026-11-02T18:21:50Z</dcterms:created>
  <dcterms:modified xsi:type="dcterms:W3CDTF">2026-11-02T18:22:49Z</dcterms:modified>
  <cp:category>Contractors &amp; Construction</cp:category>
</cp:coreProperties>
</file>