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59A79A5F-EB0D-4F19-80DD-DF1B8288F2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Budget" sheetId="3" r:id="rId3"/>
    <sheet name="Summary" sheetId="4" r:id="rId4"/>
    <sheet name="Lists" sheetId="5" state="hidden" r:id="rId5"/>
  </sheets>
  <definedNames>
    <definedName name="_xlnm._FilterDatabase" localSheetId="2" hidden="1">Budget!$A$4:$K$204</definedName>
    <definedName name="EvCur">Settings!$B$7</definedName>
    <definedName name="EvDate">Settings!$B$9</definedName>
    <definedName name="EvNum">Settings!$B$8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4" l="1"/>
  <c r="A33" i="4"/>
  <c r="C33" i="4" s="1"/>
  <c r="A32" i="4"/>
  <c r="E32" i="4" s="1"/>
  <c r="A31" i="4"/>
  <c r="H31" i="4" s="1"/>
  <c r="E30" i="4"/>
  <c r="C30" i="4"/>
  <c r="A30" i="4"/>
  <c r="B30" i="4" s="1"/>
  <c r="A29" i="4"/>
  <c r="A28" i="4"/>
  <c r="C28" i="4" s="1"/>
  <c r="B27" i="4"/>
  <c r="A27" i="4"/>
  <c r="E27" i="4" s="1"/>
  <c r="A26" i="4"/>
  <c r="E26" i="4" s="1"/>
  <c r="A25" i="4"/>
  <c r="A24" i="4"/>
  <c r="A23" i="4"/>
  <c r="C23" i="4" s="1"/>
  <c r="A22" i="4"/>
  <c r="E22" i="4" s="1"/>
  <c r="A21" i="4"/>
  <c r="C21" i="4" s="1"/>
  <c r="A20" i="4"/>
  <c r="E20" i="4" s="1"/>
  <c r="A19" i="4"/>
  <c r="A18" i="4"/>
  <c r="C18" i="4" s="1"/>
  <c r="A17" i="4"/>
  <c r="C17" i="4" s="1"/>
  <c r="E16" i="4"/>
  <c r="D16" i="4"/>
  <c r="G16" i="4" s="1"/>
  <c r="C16" i="4"/>
  <c r="A16" i="4"/>
  <c r="A15" i="4"/>
  <c r="H14" i="4"/>
  <c r="F14" i="4"/>
  <c r="E14" i="4"/>
  <c r="D14" i="4"/>
  <c r="C14" i="4"/>
  <c r="B14" i="4"/>
  <c r="C12" i="4"/>
  <c r="C11" i="4"/>
  <c r="C10" i="4"/>
  <c r="C9" i="4"/>
  <c r="C8" i="4"/>
  <c r="C7" i="4"/>
  <c r="B7" i="4"/>
  <c r="C6" i="4"/>
  <c r="C5" i="4"/>
  <c r="B5" i="4"/>
  <c r="C4" i="4"/>
  <c r="B4" i="4"/>
  <c r="A2" i="4"/>
  <c r="G204" i="3"/>
  <c r="G203" i="3"/>
  <c r="J203" i="3" s="1"/>
  <c r="G202" i="3"/>
  <c r="J202" i="3" s="1"/>
  <c r="G201" i="3"/>
  <c r="J201" i="3" s="1"/>
  <c r="G200" i="3"/>
  <c r="J200" i="3" s="1"/>
  <c r="G199" i="3"/>
  <c r="H199" i="3" s="1"/>
  <c r="G198" i="3"/>
  <c r="J198" i="3" s="1"/>
  <c r="G197" i="3"/>
  <c r="J197" i="3" s="1"/>
  <c r="G196" i="3"/>
  <c r="J196" i="3" s="1"/>
  <c r="J195" i="3"/>
  <c r="G195" i="3"/>
  <c r="H195" i="3" s="1"/>
  <c r="G194" i="3"/>
  <c r="J194" i="3" s="1"/>
  <c r="G193" i="3"/>
  <c r="J193" i="3" s="1"/>
  <c r="G192" i="3"/>
  <c r="H192" i="3" s="1"/>
  <c r="G191" i="3"/>
  <c r="J191" i="3" s="1"/>
  <c r="G190" i="3"/>
  <c r="H190" i="3" s="1"/>
  <c r="G189" i="3"/>
  <c r="H189" i="3" s="1"/>
  <c r="G188" i="3"/>
  <c r="J188" i="3" s="1"/>
  <c r="G187" i="3"/>
  <c r="H187" i="3" s="1"/>
  <c r="G186" i="3"/>
  <c r="J186" i="3" s="1"/>
  <c r="G185" i="3"/>
  <c r="H185" i="3" s="1"/>
  <c r="G184" i="3"/>
  <c r="G183" i="3"/>
  <c r="J183" i="3" s="1"/>
  <c r="G182" i="3"/>
  <c r="J182" i="3" s="1"/>
  <c r="G181" i="3"/>
  <c r="J181" i="3" s="1"/>
  <c r="G180" i="3"/>
  <c r="J180" i="3" s="1"/>
  <c r="G179" i="3"/>
  <c r="H179" i="3" s="1"/>
  <c r="G178" i="3"/>
  <c r="J178" i="3" s="1"/>
  <c r="G177" i="3"/>
  <c r="J177" i="3" s="1"/>
  <c r="G176" i="3"/>
  <c r="H176" i="3" s="1"/>
  <c r="G175" i="3"/>
  <c r="H175" i="3" s="1"/>
  <c r="G174" i="3"/>
  <c r="H174" i="3" s="1"/>
  <c r="G173" i="3"/>
  <c r="J173" i="3" s="1"/>
  <c r="G172" i="3"/>
  <c r="J172" i="3" s="1"/>
  <c r="G171" i="3"/>
  <c r="J171" i="3" s="1"/>
  <c r="G170" i="3"/>
  <c r="J170" i="3" s="1"/>
  <c r="J169" i="3"/>
  <c r="G169" i="3"/>
  <c r="H169" i="3" s="1"/>
  <c r="G168" i="3"/>
  <c r="J168" i="3" s="1"/>
  <c r="G167" i="3"/>
  <c r="H167" i="3" s="1"/>
  <c r="G166" i="3"/>
  <c r="J166" i="3" s="1"/>
  <c r="G165" i="3"/>
  <c r="H165" i="3" s="1"/>
  <c r="G164" i="3"/>
  <c r="G163" i="3"/>
  <c r="J163" i="3" s="1"/>
  <c r="G162" i="3"/>
  <c r="J162" i="3" s="1"/>
  <c r="G161" i="3"/>
  <c r="J161" i="3" s="1"/>
  <c r="G160" i="3"/>
  <c r="J160" i="3" s="1"/>
  <c r="G159" i="3"/>
  <c r="J159" i="3" s="1"/>
  <c r="G158" i="3"/>
  <c r="J158" i="3" s="1"/>
  <c r="G157" i="3"/>
  <c r="J157" i="3" s="1"/>
  <c r="G156" i="3"/>
  <c r="J156" i="3" s="1"/>
  <c r="G155" i="3"/>
  <c r="H155" i="3" s="1"/>
  <c r="G154" i="3"/>
  <c r="J154" i="3" s="1"/>
  <c r="G153" i="3"/>
  <c r="J153" i="3" s="1"/>
  <c r="G152" i="3"/>
  <c r="J152" i="3" s="1"/>
  <c r="G151" i="3"/>
  <c r="J151" i="3" s="1"/>
  <c r="G150" i="3"/>
  <c r="H150" i="3" s="1"/>
  <c r="G149" i="3"/>
  <c r="H149" i="3" s="1"/>
  <c r="G148" i="3"/>
  <c r="J148" i="3" s="1"/>
  <c r="G147" i="3"/>
  <c r="H147" i="3" s="1"/>
  <c r="G146" i="3"/>
  <c r="H146" i="3" s="1"/>
  <c r="G145" i="3"/>
  <c r="H145" i="3" s="1"/>
  <c r="G144" i="3"/>
  <c r="G143" i="3"/>
  <c r="J143" i="3" s="1"/>
  <c r="G142" i="3"/>
  <c r="J142" i="3" s="1"/>
  <c r="G141" i="3"/>
  <c r="J141" i="3" s="1"/>
  <c r="G140" i="3"/>
  <c r="J140" i="3" s="1"/>
  <c r="G139" i="3"/>
  <c r="H139" i="3" s="1"/>
  <c r="G138" i="3"/>
  <c r="J138" i="3" s="1"/>
  <c r="G137" i="3"/>
  <c r="J137" i="3" s="1"/>
  <c r="G136" i="3"/>
  <c r="J136" i="3" s="1"/>
  <c r="G135" i="3"/>
  <c r="H135" i="3" s="1"/>
  <c r="G134" i="3"/>
  <c r="J134" i="3" s="1"/>
  <c r="G133" i="3"/>
  <c r="J133" i="3" s="1"/>
  <c r="J132" i="3"/>
  <c r="H132" i="3"/>
  <c r="G132" i="3"/>
  <c r="G131" i="3"/>
  <c r="J131" i="3" s="1"/>
  <c r="G130" i="3"/>
  <c r="J130" i="3" s="1"/>
  <c r="G129" i="3"/>
  <c r="H129" i="3" s="1"/>
  <c r="G128" i="3"/>
  <c r="J128" i="3" s="1"/>
  <c r="G127" i="3"/>
  <c r="H127" i="3" s="1"/>
  <c r="G126" i="3"/>
  <c r="J126" i="3" s="1"/>
  <c r="G125" i="3"/>
  <c r="H125" i="3" s="1"/>
  <c r="G124" i="3"/>
  <c r="G123" i="3"/>
  <c r="J123" i="3" s="1"/>
  <c r="J122" i="3"/>
  <c r="G122" i="3"/>
  <c r="H122" i="3" s="1"/>
  <c r="G121" i="3"/>
  <c r="J121" i="3" s="1"/>
  <c r="G120" i="3"/>
  <c r="J120" i="3" s="1"/>
  <c r="G119" i="3"/>
  <c r="H119" i="3" s="1"/>
  <c r="G118" i="3"/>
  <c r="J118" i="3" s="1"/>
  <c r="G117" i="3"/>
  <c r="J117" i="3" s="1"/>
  <c r="G116" i="3"/>
  <c r="J116" i="3" s="1"/>
  <c r="G115" i="3"/>
  <c r="H115" i="3" s="1"/>
  <c r="G114" i="3"/>
  <c r="J114" i="3" s="1"/>
  <c r="G113" i="3"/>
  <c r="J113" i="3" s="1"/>
  <c r="G112" i="3"/>
  <c r="H112" i="3" s="1"/>
  <c r="G111" i="3"/>
  <c r="J111" i="3" s="1"/>
  <c r="G110" i="3"/>
  <c r="J110" i="3" s="1"/>
  <c r="G109" i="3"/>
  <c r="H109" i="3" s="1"/>
  <c r="G108" i="3"/>
  <c r="J108" i="3" s="1"/>
  <c r="G107" i="3"/>
  <c r="H107" i="3" s="1"/>
  <c r="G106" i="3"/>
  <c r="J106" i="3" s="1"/>
  <c r="G105" i="3"/>
  <c r="H105" i="3" s="1"/>
  <c r="G104" i="3"/>
  <c r="G103" i="3"/>
  <c r="H103" i="3" s="1"/>
  <c r="G102" i="3"/>
  <c r="H102" i="3" s="1"/>
  <c r="G101" i="3"/>
  <c r="J101" i="3" s="1"/>
  <c r="G100" i="3"/>
  <c r="J100" i="3" s="1"/>
  <c r="G99" i="3"/>
  <c r="J99" i="3" s="1"/>
  <c r="G98" i="3"/>
  <c r="J98" i="3" s="1"/>
  <c r="G97" i="3"/>
  <c r="J97" i="3" s="1"/>
  <c r="G96" i="3"/>
  <c r="J96" i="3" s="1"/>
  <c r="G95" i="3"/>
  <c r="H95" i="3" s="1"/>
  <c r="J94" i="3"/>
  <c r="G94" i="3"/>
  <c r="H94" i="3" s="1"/>
  <c r="G93" i="3"/>
  <c r="J93" i="3" s="1"/>
  <c r="G92" i="3"/>
  <c r="J92" i="3" s="1"/>
  <c r="G91" i="3"/>
  <c r="J91" i="3" s="1"/>
  <c r="G90" i="3"/>
  <c r="H90" i="3" s="1"/>
  <c r="G89" i="3"/>
  <c r="H89" i="3" s="1"/>
  <c r="G88" i="3"/>
  <c r="J88" i="3" s="1"/>
  <c r="G87" i="3"/>
  <c r="H87" i="3" s="1"/>
  <c r="G86" i="3"/>
  <c r="J86" i="3" s="1"/>
  <c r="G85" i="3"/>
  <c r="H85" i="3" s="1"/>
  <c r="G84" i="3"/>
  <c r="G83" i="3"/>
  <c r="H83" i="3" s="1"/>
  <c r="G82" i="3"/>
  <c r="J82" i="3" s="1"/>
  <c r="G81" i="3"/>
  <c r="J81" i="3" s="1"/>
  <c r="G80" i="3"/>
  <c r="J80" i="3" s="1"/>
  <c r="G79" i="3"/>
  <c r="J79" i="3" s="1"/>
  <c r="G78" i="3"/>
  <c r="J78" i="3" s="1"/>
  <c r="G77" i="3"/>
  <c r="J77" i="3" s="1"/>
  <c r="G76" i="3"/>
  <c r="J76" i="3" s="1"/>
  <c r="G75" i="3"/>
  <c r="H75" i="3" s="1"/>
  <c r="G74" i="3"/>
  <c r="J74" i="3" s="1"/>
  <c r="G73" i="3"/>
  <c r="J73" i="3" s="1"/>
  <c r="G72" i="3"/>
  <c r="J72" i="3" s="1"/>
  <c r="G71" i="3"/>
  <c r="J71" i="3" s="1"/>
  <c r="G70" i="3"/>
  <c r="H70" i="3" s="1"/>
  <c r="G69" i="3"/>
  <c r="H69" i="3" s="1"/>
  <c r="G68" i="3"/>
  <c r="J68" i="3" s="1"/>
  <c r="G67" i="3"/>
  <c r="H67" i="3" s="1"/>
  <c r="G66" i="3"/>
  <c r="H66" i="3" s="1"/>
  <c r="G65" i="3"/>
  <c r="H65" i="3" s="1"/>
  <c r="G64" i="3"/>
  <c r="G63" i="3"/>
  <c r="J63" i="3" s="1"/>
  <c r="G62" i="3"/>
  <c r="J62" i="3" s="1"/>
  <c r="G61" i="3"/>
  <c r="J61" i="3" s="1"/>
  <c r="G60" i="3"/>
  <c r="J60" i="3" s="1"/>
  <c r="G59" i="3"/>
  <c r="H59" i="3" s="1"/>
  <c r="G58" i="3"/>
  <c r="J58" i="3" s="1"/>
  <c r="G57" i="3"/>
  <c r="H57" i="3" s="1"/>
  <c r="G56" i="3"/>
  <c r="H56" i="3" s="1"/>
  <c r="G55" i="3"/>
  <c r="H55" i="3" s="1"/>
  <c r="G54" i="3"/>
  <c r="J54" i="3" s="1"/>
  <c r="G53" i="3"/>
  <c r="J53" i="3" s="1"/>
  <c r="G52" i="3"/>
  <c r="H52" i="3" s="1"/>
  <c r="G51" i="3"/>
  <c r="G50" i="3"/>
  <c r="H50" i="3" s="1"/>
  <c r="G49" i="3"/>
  <c r="H49" i="3" s="1"/>
  <c r="G48" i="3"/>
  <c r="J48" i="3" s="1"/>
  <c r="G47" i="3"/>
  <c r="H47" i="3" s="1"/>
  <c r="G46" i="3"/>
  <c r="H46" i="3" s="1"/>
  <c r="G45" i="3"/>
  <c r="H45" i="3" s="1"/>
  <c r="G44" i="3"/>
  <c r="J44" i="3" s="1"/>
  <c r="G43" i="3"/>
  <c r="J43" i="3" s="1"/>
  <c r="G42" i="3"/>
  <c r="H42" i="3" s="1"/>
  <c r="G41" i="3"/>
  <c r="J41" i="3" s="1"/>
  <c r="G40" i="3"/>
  <c r="J40" i="3" s="1"/>
  <c r="G39" i="3"/>
  <c r="G38" i="3"/>
  <c r="J38" i="3" s="1"/>
  <c r="G37" i="3"/>
  <c r="J37" i="3" s="1"/>
  <c r="G36" i="3"/>
  <c r="J36" i="3" s="1"/>
  <c r="G35" i="3"/>
  <c r="H35" i="3" s="1"/>
  <c r="G34" i="3"/>
  <c r="J34" i="3" s="1"/>
  <c r="G33" i="3"/>
  <c r="J33" i="3" s="1"/>
  <c r="G32" i="3"/>
  <c r="J32" i="3" s="1"/>
  <c r="G31" i="3"/>
  <c r="G30" i="3"/>
  <c r="H30" i="3" s="1"/>
  <c r="G29" i="3"/>
  <c r="H29" i="3" s="1"/>
  <c r="G28" i="3"/>
  <c r="J28" i="3" s="1"/>
  <c r="G27" i="3"/>
  <c r="H27" i="3" s="1"/>
  <c r="G26" i="3"/>
  <c r="H26" i="3" s="1"/>
  <c r="J25" i="3"/>
  <c r="G25" i="3"/>
  <c r="H25" i="3" s="1"/>
  <c r="G24" i="3"/>
  <c r="J24" i="3" s="1"/>
  <c r="G23" i="3"/>
  <c r="J23" i="3" s="1"/>
  <c r="G22" i="3"/>
  <c r="H22" i="3" s="1"/>
  <c r="G21" i="3"/>
  <c r="G20" i="3"/>
  <c r="J20" i="3" s="1"/>
  <c r="G19" i="3"/>
  <c r="G18" i="3"/>
  <c r="D27" i="4" s="1"/>
  <c r="G17" i="3"/>
  <c r="H17" i="3" s="1"/>
  <c r="G16" i="3"/>
  <c r="H16" i="3" s="1"/>
  <c r="F25" i="4" s="1"/>
  <c r="G15" i="3"/>
  <c r="H15" i="3" s="1"/>
  <c r="J15" i="3" s="1"/>
  <c r="G14" i="3"/>
  <c r="H14" i="3" s="1"/>
  <c r="J14" i="3" s="1"/>
  <c r="G13" i="3"/>
  <c r="G12" i="3"/>
  <c r="H12" i="3" s="1"/>
  <c r="G11" i="3"/>
  <c r="G10" i="3"/>
  <c r="G9" i="3"/>
  <c r="H9" i="3" s="1"/>
  <c r="G8" i="3"/>
  <c r="G7" i="3"/>
  <c r="H7" i="3" s="1"/>
  <c r="J7" i="3" s="1"/>
  <c r="G6" i="3"/>
  <c r="H6" i="3" s="1"/>
  <c r="G5" i="3"/>
  <c r="H4" i="3"/>
  <c r="G4" i="3"/>
  <c r="F4" i="3"/>
  <c r="E4" i="3"/>
  <c r="D4" i="3"/>
  <c r="F3" i="3"/>
  <c r="E3" i="3"/>
  <c r="D3" i="3"/>
  <c r="A2" i="3"/>
  <c r="D21" i="4" l="1"/>
  <c r="G21" i="4" s="1"/>
  <c r="H72" i="3"/>
  <c r="E21" i="4"/>
  <c r="J35" i="3"/>
  <c r="J52" i="3"/>
  <c r="J75" i="3"/>
  <c r="C27" i="4"/>
  <c r="J87" i="3"/>
  <c r="D15" i="4"/>
  <c r="J49" i="3"/>
  <c r="J83" i="3"/>
  <c r="J192" i="3"/>
  <c r="G32" i="4"/>
  <c r="H172" i="3"/>
  <c r="J29" i="3"/>
  <c r="J135" i="3"/>
  <c r="H162" i="3"/>
  <c r="J67" i="3"/>
  <c r="H197" i="3"/>
  <c r="B26" i="4"/>
  <c r="G31" i="4"/>
  <c r="H54" i="3"/>
  <c r="E17" i="4"/>
  <c r="H32" i="3"/>
  <c r="H114" i="3"/>
  <c r="E31" i="4"/>
  <c r="J102" i="3"/>
  <c r="H92" i="3"/>
  <c r="F18" i="4"/>
  <c r="J129" i="3"/>
  <c r="J176" i="3"/>
  <c r="D26" i="4"/>
  <c r="G26" i="4" s="1"/>
  <c r="J47" i="3"/>
  <c r="J70" i="3"/>
  <c r="H82" i="3"/>
  <c r="H116" i="3"/>
  <c r="H142" i="3"/>
  <c r="J190" i="3"/>
  <c r="C32" i="4"/>
  <c r="J57" i="3"/>
  <c r="J105" i="3"/>
  <c r="H177" i="3"/>
  <c r="H202" i="3"/>
  <c r="B21" i="4"/>
  <c r="D32" i="4"/>
  <c r="J30" i="3"/>
  <c r="H196" i="3"/>
  <c r="J42" i="3"/>
  <c r="B17" i="4"/>
  <c r="E25" i="4"/>
  <c r="J56" i="3"/>
  <c r="J103" i="3"/>
  <c r="J115" i="3"/>
  <c r="J189" i="3"/>
  <c r="C26" i="4"/>
  <c r="J22" i="3"/>
  <c r="H34" i="3"/>
  <c r="H154" i="3"/>
  <c r="B32" i="4"/>
  <c r="J9" i="3"/>
  <c r="J167" i="3"/>
  <c r="J155" i="3"/>
  <c r="F32" i="4"/>
  <c r="H152" i="3"/>
  <c r="J174" i="3"/>
  <c r="J55" i="3"/>
  <c r="J187" i="3"/>
  <c r="B25" i="4"/>
  <c r="J89" i="3"/>
  <c r="H36" i="3"/>
  <c r="F28" i="4"/>
  <c r="J112" i="3"/>
  <c r="J185" i="3"/>
  <c r="G15" i="4"/>
  <c r="J27" i="3"/>
  <c r="E15" i="4"/>
  <c r="F33" i="4"/>
  <c r="J16" i="3"/>
  <c r="H136" i="3"/>
  <c r="C25" i="4"/>
  <c r="J175" i="3"/>
  <c r="J107" i="3"/>
  <c r="H156" i="3"/>
  <c r="H32" i="4"/>
  <c r="J50" i="3"/>
  <c r="J65" i="3"/>
  <c r="J125" i="3"/>
  <c r="C31" i="4"/>
  <c r="D31" i="4"/>
  <c r="J127" i="3"/>
  <c r="F31" i="4"/>
  <c r="J69" i="3"/>
  <c r="J95" i="3"/>
  <c r="J145" i="3"/>
  <c r="H170" i="3"/>
  <c r="B22" i="4"/>
  <c r="H62" i="3"/>
  <c r="H74" i="3"/>
  <c r="J85" i="3"/>
  <c r="H96" i="3"/>
  <c r="J109" i="3"/>
  <c r="H134" i="3"/>
  <c r="H182" i="3"/>
  <c r="H194" i="3"/>
  <c r="C22" i="4"/>
  <c r="G33" i="4"/>
  <c r="J147" i="3"/>
  <c r="B16" i="4"/>
  <c r="H16" i="4" s="1"/>
  <c r="H33" i="4"/>
  <c r="J149" i="3"/>
  <c r="H76" i="3"/>
  <c r="B31" i="4"/>
  <c r="D25" i="4"/>
  <c r="H25" i="4" s="1"/>
  <c r="J90" i="3"/>
  <c r="J45" i="3"/>
  <c r="J165" i="3"/>
  <c r="F26" i="4"/>
  <c r="J17" i="3"/>
  <c r="H137" i="3"/>
  <c r="J31" i="3"/>
  <c r="H31" i="3"/>
  <c r="H10" i="3"/>
  <c r="F19" i="4" s="1"/>
  <c r="H203" i="3"/>
  <c r="H63" i="3"/>
  <c r="D20" i="4"/>
  <c r="G20" i="4" s="1"/>
  <c r="H11" i="3"/>
  <c r="F20" i="4" s="1"/>
  <c r="H43" i="3"/>
  <c r="J150" i="3"/>
  <c r="J204" i="3"/>
  <c r="H204" i="3"/>
  <c r="H23" i="3"/>
  <c r="J64" i="3"/>
  <c r="H64" i="3"/>
  <c r="H117" i="3"/>
  <c r="H183" i="3"/>
  <c r="J12" i="3"/>
  <c r="F21" i="4"/>
  <c r="H130" i="3"/>
  <c r="H44" i="3"/>
  <c r="J184" i="3"/>
  <c r="H184" i="3"/>
  <c r="H24" i="3"/>
  <c r="H97" i="3"/>
  <c r="H163" i="3"/>
  <c r="H110" i="3"/>
  <c r="H164" i="3"/>
  <c r="J164" i="3"/>
  <c r="H77" i="3"/>
  <c r="H143" i="3"/>
  <c r="B9" i="4"/>
  <c r="E19" i="4"/>
  <c r="D19" i="4"/>
  <c r="G19" i="4" s="1"/>
  <c r="B19" i="4"/>
  <c r="H19" i="4" s="1"/>
  <c r="C19" i="4"/>
  <c r="J144" i="3"/>
  <c r="H144" i="3"/>
  <c r="H37" i="3"/>
  <c r="H123" i="3"/>
  <c r="F16" i="4"/>
  <c r="F23" i="4"/>
  <c r="B6" i="4"/>
  <c r="B10" i="4" s="1"/>
  <c r="J124" i="3"/>
  <c r="H124" i="3"/>
  <c r="F29" i="4"/>
  <c r="E29" i="4"/>
  <c r="D29" i="4"/>
  <c r="G29" i="4" s="1"/>
  <c r="B29" i="4"/>
  <c r="C29" i="4"/>
  <c r="H27" i="4"/>
  <c r="G27" i="4"/>
  <c r="H39" i="3"/>
  <c r="J39" i="3"/>
  <c r="J84" i="3"/>
  <c r="H84" i="3"/>
  <c r="D30" i="4"/>
  <c r="H30" i="4" s="1"/>
  <c r="H19" i="3"/>
  <c r="F30" i="4" s="1"/>
  <c r="J21" i="3"/>
  <c r="H21" i="3"/>
  <c r="F24" i="4"/>
  <c r="E24" i="4"/>
  <c r="D24" i="4"/>
  <c r="G24" i="4" s="1"/>
  <c r="C24" i="4"/>
  <c r="B24" i="4"/>
  <c r="J51" i="3"/>
  <c r="H51" i="3"/>
  <c r="J104" i="3"/>
  <c r="H104" i="3"/>
  <c r="H157" i="3"/>
  <c r="H34" i="4"/>
  <c r="G34" i="4"/>
  <c r="F34" i="4"/>
  <c r="E34" i="4"/>
  <c r="D34" i="4"/>
  <c r="C34" i="4"/>
  <c r="B34" i="4"/>
  <c r="D18" i="4"/>
  <c r="D23" i="4"/>
  <c r="D28" i="4"/>
  <c r="D33" i="4"/>
  <c r="H41" i="3"/>
  <c r="H61" i="3"/>
  <c r="H141" i="3"/>
  <c r="G3" i="3"/>
  <c r="E18" i="4"/>
  <c r="E23" i="4"/>
  <c r="E28" i="4"/>
  <c r="E33" i="4"/>
  <c r="H91" i="3"/>
  <c r="H71" i="3"/>
  <c r="H111" i="3"/>
  <c r="H131" i="3"/>
  <c r="H151" i="3"/>
  <c r="H171" i="3"/>
  <c r="H191" i="3"/>
  <c r="H18" i="3"/>
  <c r="F27" i="4" s="1"/>
  <c r="H38" i="3"/>
  <c r="H58" i="3"/>
  <c r="H78" i="3"/>
  <c r="H98" i="3"/>
  <c r="H118" i="3"/>
  <c r="H138" i="3"/>
  <c r="H158" i="3"/>
  <c r="H178" i="3"/>
  <c r="H198" i="3"/>
  <c r="H5" i="3"/>
  <c r="H99" i="3"/>
  <c r="H159" i="3"/>
  <c r="J59" i="3"/>
  <c r="H86" i="3"/>
  <c r="H106" i="3"/>
  <c r="H126" i="3"/>
  <c r="J179" i="3"/>
  <c r="H186" i="3"/>
  <c r="J199" i="3"/>
  <c r="D22" i="4"/>
  <c r="J66" i="3"/>
  <c r="H173" i="3"/>
  <c r="H193" i="3"/>
  <c r="J119" i="3"/>
  <c r="J139" i="3"/>
  <c r="H166" i="3"/>
  <c r="D17" i="4"/>
  <c r="J6" i="3"/>
  <c r="J26" i="3"/>
  <c r="H33" i="3"/>
  <c r="J46" i="3"/>
  <c r="H73" i="3"/>
  <c r="H93" i="3"/>
  <c r="H133" i="3"/>
  <c r="J146" i="3"/>
  <c r="H40" i="3"/>
  <c r="H120" i="3"/>
  <c r="H160" i="3"/>
  <c r="H200" i="3"/>
  <c r="B15" i="4"/>
  <c r="B20" i="4"/>
  <c r="H79" i="3"/>
  <c r="H13" i="3"/>
  <c r="F22" i="4" s="1"/>
  <c r="H53" i="3"/>
  <c r="H113" i="3"/>
  <c r="H153" i="3"/>
  <c r="H20" i="3"/>
  <c r="H60" i="3"/>
  <c r="H80" i="3"/>
  <c r="H100" i="3"/>
  <c r="H140" i="3"/>
  <c r="H180" i="3"/>
  <c r="C15" i="4"/>
  <c r="C20" i="4"/>
  <c r="H81" i="3"/>
  <c r="H101" i="3"/>
  <c r="H121" i="3"/>
  <c r="H161" i="3"/>
  <c r="H181" i="3"/>
  <c r="H201" i="3"/>
  <c r="H8" i="3"/>
  <c r="F17" i="4" s="1"/>
  <c r="H48" i="3"/>
  <c r="H88" i="3"/>
  <c r="H108" i="3"/>
  <c r="H28" i="3"/>
  <c r="H68" i="3"/>
  <c r="H128" i="3"/>
  <c r="H148" i="3"/>
  <c r="H168" i="3"/>
  <c r="H188" i="3"/>
  <c r="B18" i="4"/>
  <c r="B23" i="4"/>
  <c r="B28" i="4"/>
  <c r="B33" i="4"/>
  <c r="H29" i="4" l="1"/>
  <c r="H21" i="4"/>
  <c r="E35" i="4"/>
  <c r="H26" i="4"/>
  <c r="D35" i="4"/>
  <c r="G35" i="4" s="1"/>
  <c r="G25" i="4"/>
  <c r="B35" i="4"/>
  <c r="H22" i="4"/>
  <c r="G22" i="4"/>
  <c r="H18" i="4"/>
  <c r="G18" i="4"/>
  <c r="H24" i="4"/>
  <c r="J13" i="3"/>
  <c r="H15" i="4"/>
  <c r="J8" i="3"/>
  <c r="J19" i="3"/>
  <c r="C35" i="4"/>
  <c r="J11" i="3"/>
  <c r="G30" i="4"/>
  <c r="H23" i="4"/>
  <c r="G23" i="4"/>
  <c r="H20" i="4"/>
  <c r="J18" i="3"/>
  <c r="F15" i="4"/>
  <c r="F35" i="4" s="1"/>
  <c r="B8" i="4"/>
  <c r="B11" i="4"/>
  <c r="J5" i="3"/>
  <c r="H3" i="3"/>
  <c r="H17" i="4"/>
  <c r="G17" i="4"/>
  <c r="J10" i="3"/>
  <c r="H28" i="4"/>
  <c r="G28" i="4"/>
  <c r="B12" i="4" l="1"/>
  <c r="H35" i="4"/>
</calcChain>
</file>

<file path=xl/sharedStrings.xml><?xml version="1.0" encoding="utf-8"?>
<sst xmlns="http://schemas.openxmlformats.org/spreadsheetml/2006/main" count="150" uniqueCount="126">
  <si>
    <t>Wedding &amp; Event Budget Planner (Excel)</t>
  </si>
  <si>
    <t>Toolkit by GroupChatOn · free template · https://toolkit.groupchaton.com</t>
  </si>
  <si>
    <t>Set a total budget, list every expense under a category, and the workbook tells you where the money is going: estimated against actual cost, how much advance you have paid each vendor, the balance still due and the next payment date. A summary by category shows the share of the budget each part takes, the cost per guest and whether you are over or under, with a chart you can show the family.</t>
  </si>
  <si>
    <t>Colours</t>
  </si>
  <si>
    <t>Yellow cells: type or pick here.</t>
  </si>
  <si>
    <t>Grey and white cells: calculate by themselves. Don't type over them.</t>
  </si>
  <si>
    <t>Steps</t>
  </si>
  <si>
    <t>Open the Settings sheet and type the event name, date, total budget and number of guests. Pick your currency, number style and date style.</t>
  </si>
  <si>
    <t>Go to the Budget sheet and delete the sample lines (select the yellow cells and press Delete).</t>
  </si>
  <si>
    <t>Add one line for every expense: pick a category, describe the item, write the vendor and type the estimated cost from the quote.</t>
  </si>
  <si>
    <t>When you book, type the final (actual) cost. When you pay an advance, add it to the Advance paid cell, for example =50000+25000 for two payments.</t>
  </si>
  <si>
    <t>Type the date of the next payment so the Status column can warn you when it is close or past.</t>
  </si>
  <si>
    <t>Open the Summary sheet to see each category against the budget and the money still to pay.</t>
  </si>
  <si>
    <t>Tips</t>
  </si>
  <si>
    <t>•</t>
  </si>
  <si>
    <t>Keep 10 percent of the budget aside on a "Contingency" line: last-minute guests, extra transport and tips always come up.</t>
  </si>
  <si>
    <t>The expected cost of a line is the actual cost once you type it, otherwise the estimate. So the total is always your best guess of the final bill.</t>
  </si>
  <si>
    <t>Ask every vendor whether the quote includes tax (GST, VAT or sales tax) and service charges, and write the full amount.</t>
  </si>
  <si>
    <t>Write the vendor's name exactly as in the Vendor Tracker workbook if you use both; then the two files tell the same story.</t>
  </si>
  <si>
    <t>Full guide, questions and answers, and more free templates:</t>
  </si>
  <si>
    <t>https://toolkit.groupchaton.com/events/ev-wedding-budget-planner-excel/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</si>
  <si>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</si>
  <si>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</si>
  <si>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</si>
  <si>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Yellow cells: type or pick. Everything else in this file follows these settings.</t>
  </si>
  <si>
    <t>Categories (rename freely)</t>
  </si>
  <si>
    <t>Event name</t>
  </si>
  <si>
    <t>Riya &amp; Arjun's Wedding</t>
  </si>
  <si>
    <t>Venue &amp; hall</t>
  </si>
  <si>
    <t>Event date</t>
  </si>
  <si>
    <t>Catering &amp; food</t>
  </si>
  <si>
    <t>Total budget</t>
  </si>
  <si>
    <t>Decoration &amp; flowers</t>
  </si>
  <si>
    <t>Expected guests</t>
  </si>
  <si>
    <t>Photography &amp; video</t>
  </si>
  <si>
    <t>Currency</t>
  </si>
  <si>
    <t>₹</t>
  </si>
  <si>
    <t>Attire &amp; jewellery (bride)</t>
  </si>
  <si>
    <t>Number style</t>
  </si>
  <si>
    <t>Indian (12,34,567)</t>
  </si>
  <si>
    <t>Attire (groom)</t>
  </si>
  <si>
    <t>Date style</t>
  </si>
  <si>
    <t>31-12-2026</t>
  </si>
  <si>
    <t>Makeup, hair &amp; mehndi</t>
  </si>
  <si>
    <t>Music, DJ &amp; band</t>
  </si>
  <si>
    <t>Currency is shown in headings and totals; you can also type a currency not in the list. Number style changes how big amounts are grouped. Date style changes how every date in this file is shown.</t>
  </si>
  <si>
    <t>Invitations &amp; stationery</t>
  </si>
  <si>
    <t>Gifts, favours &amp; return gifts</t>
  </si>
  <si>
    <t>Rituals, priest &amp; pooja</t>
  </si>
  <si>
    <t>Transport &amp; baraat</t>
  </si>
  <si>
    <t>Guest stay &amp; hotel</t>
  </si>
  <si>
    <t>Entertainment &amp; activities</t>
  </si>
  <si>
    <t>Miscellaneous &amp; tips</t>
  </si>
  <si>
    <t>Contingency</t>
  </si>
  <si>
    <t>Budget lines</t>
  </si>
  <si>
    <t>Totals (visible rows)</t>
  </si>
  <si>
    <t>Category</t>
  </si>
  <si>
    <t>Item / details</t>
  </si>
  <si>
    <t>Vendor</t>
  </si>
  <si>
    <t>Next due date</t>
  </si>
  <si>
    <t>Status</t>
  </si>
  <si>
    <t>Notes</t>
  </si>
  <si>
    <t>Banquet lawn, 2 days (sangeet + wedding)</t>
  </si>
  <si>
    <t>Green Meadows Resort</t>
  </si>
  <si>
    <t>Wedding dinner, 350 plates at 1,100</t>
  </si>
  <si>
    <t>Shree Caterers</t>
  </si>
  <si>
    <t>Final numbers to caterer 7 days before</t>
  </si>
  <si>
    <t>Sangeet snacks and dinner, 200 plates</t>
  </si>
  <si>
    <t>Mandap, stage, entrance and lights</t>
  </si>
  <si>
    <t>Bloom Decorators</t>
  </si>
  <si>
    <t>Photos, video, highlights film, album</t>
  </si>
  <si>
    <t>Pixel Stories</t>
  </si>
  <si>
    <t>Balance on delivery of album</t>
  </si>
  <si>
    <t>Wedding lehenga and reception saree</t>
  </si>
  <si>
    <t>Sherwani, safa and reception suit</t>
  </si>
  <si>
    <t>Bridal makeup (3 looks) + mehndi artist</t>
  </si>
  <si>
    <t>Glam by Neha</t>
  </si>
  <si>
    <t>DJ for sangeet, dhol for baraat</t>
  </si>
  <si>
    <t>DJ Rocky</t>
  </si>
  <si>
    <t>300 cards + e-invite design</t>
  </si>
  <si>
    <t>Print House</t>
  </si>
  <si>
    <t>Return gifts and welcome bags</t>
  </si>
  <si>
    <t>Pandit ji, samagri, havan items</t>
  </si>
  <si>
    <t>Horse, band, 4 cars for guests</t>
  </si>
  <si>
    <t>20 rooms for 2 nights</t>
  </si>
  <si>
    <t>Hotel Comfort Inn</t>
  </si>
  <si>
    <t>Kept aside for surprises (about 10%)</t>
  </si>
  <si>
    <t>Budget summary</t>
  </si>
  <si>
    <t>Estimated total</t>
  </si>
  <si>
    <t>Expected total (actual or estimate)</t>
  </si>
  <si>
    <t>Paid so far</t>
  </si>
  <si>
    <t>Balance due</t>
  </si>
  <si>
    <t>Budget left (negative = over budget)</t>
  </si>
  <si>
    <t>Expected cost per guest</t>
  </si>
  <si>
    <t>Due in the next 30 days</t>
  </si>
  <si>
    <t>Overdue</t>
  </si>
  <si>
    <t>% of budget</t>
  </si>
  <si>
    <t>Total</t>
  </si>
  <si>
    <t>Yes</t>
  </si>
  <si>
    <t>$</t>
  </si>
  <si>
    <t>International (1,234,567)</t>
  </si>
  <si>
    <t>31-Dec-2026</t>
  </si>
  <si>
    <t>No</t>
  </si>
  <si>
    <t>€</t>
  </si>
  <si>
    <t>12/31/2026</t>
  </si>
  <si>
    <t>£</t>
  </si>
  <si>
    <t>2026-12-31</t>
  </si>
  <si>
    <t>AED</t>
  </si>
  <si>
    <t>SAR</t>
  </si>
  <si>
    <t>QAR</t>
  </si>
  <si>
    <t>KWD</t>
  </si>
  <si>
    <t>OMR</t>
  </si>
  <si>
    <t>BHD</t>
  </si>
  <si>
    <t>SGD</t>
  </si>
  <si>
    <t>MYR</t>
  </si>
  <si>
    <t>A$</t>
  </si>
  <si>
    <t>C$</t>
  </si>
  <si>
    <t>NZ$</t>
  </si>
  <si>
    <t>NPR</t>
  </si>
  <si>
    <t>PKR</t>
  </si>
  <si>
    <t>BDT</t>
  </si>
  <si>
    <t>LKR</t>
  </si>
  <si>
    <t>ZAR</t>
  </si>
  <si>
    <t>KES</t>
  </si>
  <si>
    <t>NGN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</si>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</sst>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[&gt;=10000000]##\,##\,##\,##0;[&gt;=100000]##\,##\,##0;##,##0"/>
    <numFmt numFmtId="166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E8F0FE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5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>
      <alignment horizontal="right" vertical="center"/>
    </xf>
    <xf numFmtId="165" fontId="6" fillId="4" borderId="1" xfId="0" applyNumberFormat="1" applyFont="1" applyFill="1" applyBorder="1"/>
    <xf numFmtId="0" fontId="10" fillId="5" borderId="1" xfId="0" applyFont="1" applyFill="1" applyBorder="1" applyAlignment="1">
      <alignment horizontal="center" vertical="center" wrapText="1"/>
    </xf>
    <xf numFmtId="165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164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6" fillId="0" borderId="1" xfId="0" applyFont="1" applyBorder="1"/>
    <xf numFmtId="165" fontId="6" fillId="3" borderId="1" xfId="0" applyNumberFormat="1" applyFont="1" applyFill="1" applyBorder="1"/>
    <xf numFmtId="0" fontId="9" fillId="0" borderId="0" xfId="0" applyFont="1" applyAlignment="1">
      <alignment horizontal="left" vertical="center"/>
    </xf>
    <xf numFmtId="0" fontId="0" fillId="0" borderId="1" xfId="0" applyBorder="1"/>
    <xf numFmtId="166" fontId="0" fillId="3" borderId="1" xfId="0" applyNumberFormat="1" applyFill="1" applyBorder="1"/>
    <xf numFmtId="0" fontId="6" fillId="4" borderId="1" xfId="0" applyFont="1" applyFill="1" applyBorder="1"/>
    <xf numFmtId="166" fontId="6" fillId="4" borderId="1" xfId="0" applyNumberFormat="1" applyFont="1" applyFill="1" applyBorder="1"/>
    <xf numFmtId="0" fontId="9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17">
    <dxf>
      <numFmt numFmtId="167" formatCode="[&gt;=1000000]#\,###\,##0;[&gt;=1000]#\,##0;0"/>
    </dxf>
    <dxf>
      <font>
        <b/>
        <color rgb="FFB91C1C"/>
      </font>
    </dxf>
    <dxf>
      <numFmt numFmtId="167" formatCode="[&gt;=1000000]#\,###\,##0;[&gt;=1000]#\,##0;0"/>
    </dxf>
    <dxf>
      <font>
        <b/>
        <color rgb="FFB91C1C"/>
      </font>
      <fill>
        <patternFill patternType="solid">
          <fgColor rgb="FFFECACA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numFmt numFmtId="167" formatCode="[&gt;=1000000]#\,###\,##0;[&gt;=1000]#\,##0;0"/>
    </dxf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92400E"/>
      </font>
      <fill>
        <patternFill patternType="solid">
          <fgColor rgb="FFFEF3C7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numFmt numFmtId="168" formatCode="yyyy\-mm\-dd"/>
    </dxf>
    <dxf>
      <numFmt numFmtId="169" formatCode="mm/dd/yyyy"/>
    </dxf>
    <dxf>
      <numFmt numFmtId="170" formatCode="dd\-mmm\-yyyy"/>
    </dxf>
    <dxf>
      <numFmt numFmtId="167" formatCode="[&gt;=1000000]#\,###\,##0;[&gt;=1000]#\,##0;0"/>
    </dxf>
    <dxf>
      <numFmt numFmtId="167" formatCode="[&gt;=1000000]#\,###\,##0;[&gt;=1000]#\,##0;0"/>
    </dxf>
    <dxf>
      <numFmt numFmtId="168" formatCode="yyyy\-mm\-dd"/>
    </dxf>
    <dxf>
      <numFmt numFmtId="169" formatCode="mm/dd/yyyy"/>
    </dxf>
    <dxf>
      <numFmt numFmtId="170" formatCode="dd\-mmm\-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Expected cost by category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Summary!$D$14</c:f>
              <c:strCache>
                <c:ptCount val="1"/>
                <c:pt idx="0">
                  <c:v>Expected (₹)</c:v>
                </c:pt>
              </c:strCache>
            </c:strRef>
          </c:tx>
          <c:spPr>
            <a:solidFill>
              <a:srgbClr val="DB2777"/>
            </a:solidFill>
            <a:ln>
              <a:prstDash val="solid"/>
            </a:ln>
          </c:spPr>
          <c:invertIfNegative val="1"/>
          <c:cat>
            <c:strRef>
              <c:f>Summary!$A$15:$A$30</c:f>
              <c:strCache>
                <c:ptCount val="16"/>
                <c:pt idx="0">
                  <c:v>Venue &amp; hall</c:v>
                </c:pt>
                <c:pt idx="1">
                  <c:v>Catering &amp; food</c:v>
                </c:pt>
                <c:pt idx="2">
                  <c:v>Decoration &amp; flowers</c:v>
                </c:pt>
                <c:pt idx="3">
                  <c:v>Photography &amp; video</c:v>
                </c:pt>
                <c:pt idx="4">
                  <c:v>Attire &amp; jewellery (bride)</c:v>
                </c:pt>
                <c:pt idx="5">
                  <c:v>Attire (groom)</c:v>
                </c:pt>
                <c:pt idx="6">
                  <c:v>Makeup, hair &amp; mehndi</c:v>
                </c:pt>
                <c:pt idx="7">
                  <c:v>Music, DJ &amp; band</c:v>
                </c:pt>
                <c:pt idx="8">
                  <c:v>Invitations &amp; stationery</c:v>
                </c:pt>
                <c:pt idx="9">
                  <c:v>Gifts, favours &amp; return gifts</c:v>
                </c:pt>
                <c:pt idx="10">
                  <c:v>Rituals, priest &amp; pooja</c:v>
                </c:pt>
                <c:pt idx="11">
                  <c:v>Transport &amp; baraat</c:v>
                </c:pt>
                <c:pt idx="12">
                  <c:v>Guest stay &amp; hotel</c:v>
                </c:pt>
                <c:pt idx="13">
                  <c:v>Entertainment &amp; activities</c:v>
                </c:pt>
                <c:pt idx="14">
                  <c:v>Miscellaneous &amp; tips</c:v>
                </c:pt>
                <c:pt idx="15">
                  <c:v>Contingency</c:v>
                </c:pt>
              </c:strCache>
            </c:strRef>
          </c:cat>
          <c:val>
            <c:numRef>
              <c:f>Summary!$D$15:$D$30</c:f>
              <c:numCache>
                <c:formatCode>[&gt;=10000000]##\,##\,##\,##0;[&gt;=100000]##\,##\,##0;##,##0</c:formatCode>
                <c:ptCount val="16"/>
                <c:pt idx="0">
                  <c:v>480000</c:v>
                </c:pt>
                <c:pt idx="1">
                  <c:v>545000</c:v>
                </c:pt>
                <c:pt idx="2">
                  <c:v>240000</c:v>
                </c:pt>
                <c:pt idx="3">
                  <c:v>175000</c:v>
                </c:pt>
                <c:pt idx="4">
                  <c:v>235000</c:v>
                </c:pt>
                <c:pt idx="5">
                  <c:v>90000</c:v>
                </c:pt>
                <c:pt idx="6">
                  <c:v>72000</c:v>
                </c:pt>
                <c:pt idx="7">
                  <c:v>60000</c:v>
                </c:pt>
                <c:pt idx="8">
                  <c:v>41000</c:v>
                </c:pt>
                <c:pt idx="9">
                  <c:v>80000</c:v>
                </c:pt>
                <c:pt idx="10">
                  <c:v>31000</c:v>
                </c:pt>
                <c:pt idx="11">
                  <c:v>70000</c:v>
                </c:pt>
                <c:pt idx="12">
                  <c:v>200000</c:v>
                </c:pt>
                <c:pt idx="13">
                  <c:v>0</c:v>
                </c:pt>
                <c:pt idx="14">
                  <c:v>0</c:v>
                </c:pt>
                <c:pt idx="15">
                  <c:v>200000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D8F-4A95-81AA-E086DDA5D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numFmt formatCode="[&gt;=10000000]##\,##\,##\,##0;[&gt;=100000]##\,##\,##0;#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576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events/ev-wedding-budget-planner-excel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7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6" spans="1:2" ht="18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30" customHeight="1" x14ac:dyDescent="0.3">
      <c r="A20" t="s">
        <v>14</v>
      </c>
      <c r="B20" s="3" t="s">
        <v>16</v>
      </c>
    </row>
    <row r="21" spans="1:2" ht="30" customHeight="1" x14ac:dyDescent="0.3">
      <c r="A21" t="s">
        <v>14</v>
      </c>
      <c r="B21" s="3" t="s">
        <v>17</v>
      </c>
    </row>
    <row r="22" spans="1:2" ht="30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B2777"/>
    <pageSetUpPr fitToPage="1"/>
  </sheetPr>
  <dimension ref="A1:D22"/>
  <sheetViews>
    <sheetView showGridLines="0" workbookViewId="0"/>
  </sheetViews>
  <sheetFormatPr defaultRowHeight="14.4" x14ac:dyDescent="0.3"/>
  <cols>
    <col min="1" max="2" width="30" customWidth="1"/>
    <col min="3" max="3" width="4" customWidth="1"/>
    <col min="4" max="4" width="30" customWidth="1"/>
    <col min="5" max="5" width="14" customWidth="1"/>
  </cols>
  <sheetData>
    <row r="1" spans="1:4" ht="25.95" customHeight="1" x14ac:dyDescent="0.4">
      <c r="A1" s="1" t="s">
        <v>23</v>
      </c>
    </row>
    <row r="2" spans="1:4" x14ac:dyDescent="0.3">
      <c r="A2" s="2" t="s">
        <v>24</v>
      </c>
      <c r="D2" s="12" t="s">
        <v>25</v>
      </c>
    </row>
    <row r="3" spans="1:4" x14ac:dyDescent="0.3">
      <c r="A3" s="12" t="s">
        <v>26</v>
      </c>
      <c r="B3" s="13" t="s">
        <v>27</v>
      </c>
      <c r="D3" s="14" t="s">
        <v>28</v>
      </c>
    </row>
    <row r="4" spans="1:4" x14ac:dyDescent="0.3">
      <c r="A4" s="12" t="s">
        <v>29</v>
      </c>
      <c r="B4" s="15">
        <v>46478</v>
      </c>
      <c r="D4" s="14" t="s">
        <v>30</v>
      </c>
    </row>
    <row r="5" spans="1:4" x14ac:dyDescent="0.3">
      <c r="A5" s="12" t="s">
        <v>31</v>
      </c>
      <c r="B5" s="16">
        <v>2500000</v>
      </c>
      <c r="D5" s="14" t="s">
        <v>32</v>
      </c>
    </row>
    <row r="6" spans="1:4" x14ac:dyDescent="0.3">
      <c r="A6" s="12" t="s">
        <v>33</v>
      </c>
      <c r="B6" s="17">
        <v>350</v>
      </c>
      <c r="D6" s="14" t="s">
        <v>34</v>
      </c>
    </row>
    <row r="7" spans="1:4" x14ac:dyDescent="0.3">
      <c r="A7" s="12" t="s">
        <v>35</v>
      </c>
      <c r="B7" s="13" t="s">
        <v>36</v>
      </c>
      <c r="D7" s="14" t="s">
        <v>37</v>
      </c>
    </row>
    <row r="8" spans="1:4" x14ac:dyDescent="0.3">
      <c r="A8" s="12" t="s">
        <v>38</v>
      </c>
      <c r="B8" s="13" t="s">
        <v>39</v>
      </c>
      <c r="D8" s="14" t="s">
        <v>40</v>
      </c>
    </row>
    <row r="9" spans="1:4" x14ac:dyDescent="0.3">
      <c r="A9" s="12" t="s">
        <v>41</v>
      </c>
      <c r="B9" s="18" t="s">
        <v>42</v>
      </c>
      <c r="D9" s="14" t="s">
        <v>43</v>
      </c>
    </row>
    <row r="10" spans="1:4" x14ac:dyDescent="0.3">
      <c r="D10" s="14" t="s">
        <v>44</v>
      </c>
    </row>
    <row r="11" spans="1:4" ht="30" customHeight="1" x14ac:dyDescent="0.3">
      <c r="A11" s="33" t="s">
        <v>45</v>
      </c>
      <c r="B11" s="34"/>
      <c r="D11" s="14" t="s">
        <v>46</v>
      </c>
    </row>
    <row r="12" spans="1:4" x14ac:dyDescent="0.3">
      <c r="A12" s="34"/>
      <c r="B12" s="34"/>
      <c r="D12" s="14" t="s">
        <v>47</v>
      </c>
    </row>
    <row r="13" spans="1:4" x14ac:dyDescent="0.3">
      <c r="A13" s="34"/>
      <c r="B13" s="34"/>
      <c r="D13" s="14" t="s">
        <v>48</v>
      </c>
    </row>
    <row r="14" spans="1:4" x14ac:dyDescent="0.3">
      <c r="D14" s="14" t="s">
        <v>49</v>
      </c>
    </row>
    <row r="15" spans="1:4" x14ac:dyDescent="0.3">
      <c r="D15" s="14" t="s">
        <v>50</v>
      </c>
    </row>
    <row r="16" spans="1:4" x14ac:dyDescent="0.3">
      <c r="D16" s="14" t="s">
        <v>51</v>
      </c>
    </row>
    <row r="17" spans="4:4" x14ac:dyDescent="0.3">
      <c r="D17" s="14" t="s">
        <v>52</v>
      </c>
    </row>
    <row r="18" spans="4:4" x14ac:dyDescent="0.3">
      <c r="D18" s="14" t="s">
        <v>53</v>
      </c>
    </row>
    <row r="19" spans="4:4" x14ac:dyDescent="0.3">
      <c r="D19" s="14"/>
    </row>
    <row r="20" spans="4:4" x14ac:dyDescent="0.3">
      <c r="D20" s="14"/>
    </row>
    <row r="21" spans="4:4" x14ac:dyDescent="0.3">
      <c r="D21" s="14"/>
    </row>
    <row r="22" spans="4:4" x14ac:dyDescent="0.3">
      <c r="D22" s="14"/>
    </row>
  </sheetData>
  <mergeCells count="1">
    <mergeCell ref="A11:B13"/>
  </mergeCells>
  <conditionalFormatting sqref="B4">
    <cfRule type="expression" dxfId="16" priority="2">
      <formula>EvDate="31-Dec-2026"</formula>
    </cfRule>
    <cfRule type="expression" dxfId="15" priority="3">
      <formula>EvDate="12/31/2026"</formula>
    </cfRule>
    <cfRule type="expression" dxfId="14" priority="4">
      <formula>EvDate="2026-12-31"</formula>
    </cfRule>
  </conditionalFormatting>
  <conditionalFormatting sqref="B5">
    <cfRule type="expression" dxfId="13" priority="1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Lists!$A$1:$A$23</xm:f>
          </x14:formula1>
          <xm:sqref>B7</xm:sqref>
        </x14:dataValidation>
        <x14:dataValidation type="list" allowBlank="1" xr:uid="{00000000-0002-0000-0100-000001000000}">
          <x14:formula1>
            <xm:f>Lists!$B$1:$B$2</xm:f>
          </x14:formula1>
          <xm:sqref>B8</xm:sqref>
        </x14:dataValidation>
        <x14:dataValidation type="list" allowBlank="1" xr:uid="{00000000-0002-0000-0100-000002000000}">
          <x14:formula1>
            <xm:f>Lists!$C$1:$C$4</xm:f>
          </x14:formula1>
          <xm:sqref>B9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B2777"/>
    <pageSetUpPr fitToPage="1"/>
  </sheetPr>
  <dimension ref="A1:K20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4" customWidth="1"/>
    <col min="2" max="2" width="30" customWidth="1"/>
    <col min="3" max="3" width="22" customWidth="1"/>
    <col min="4" max="8" width="13" customWidth="1"/>
    <col min="9" max="9" width="12" customWidth="1"/>
    <col min="10" max="10" width="11" customWidth="1"/>
    <col min="11" max="11" width="30" customWidth="1"/>
  </cols>
  <sheetData>
    <row r="1" spans="1:11" ht="25.95" customHeight="1" x14ac:dyDescent="0.4">
      <c r="A1" s="1" t="s">
        <v>54</v>
      </c>
    </row>
    <row r="2" spans="1:11" x14ac:dyDescent="0.3">
      <c r="A2" s="2" t="str">
        <f>Settings!B3&amp;"  ·  budget "&amp;EvCur&amp;" "&amp;TEXT(Settings!B5,"#,##0")</f>
        <v>Riya &amp; Arjun's Wedding  ·  budget ₹ 25,00,000</v>
      </c>
    </row>
    <row r="3" spans="1:11" x14ac:dyDescent="0.3">
      <c r="C3" s="19" t="s">
        <v>55</v>
      </c>
      <c r="D3" s="20">
        <f>SUBTOTAL(109,D5:D204)</f>
        <v>2496000</v>
      </c>
      <c r="E3" s="20">
        <f>SUBTOTAL(109,E5:E204)</f>
        <v>1243000</v>
      </c>
      <c r="F3" s="20">
        <f>SUBTOTAL(109,F5:F204)</f>
        <v>646000</v>
      </c>
      <c r="G3" s="20">
        <f>SUBTOTAL(109,G5:G204)</f>
        <v>2519000</v>
      </c>
      <c r="H3" s="20">
        <f>SUBTOTAL(109,H5:H204)</f>
        <v>1873000</v>
      </c>
    </row>
    <row r="4" spans="1:11" ht="31.95" customHeight="1" x14ac:dyDescent="0.3">
      <c r="A4" s="21" t="s">
        <v>56</v>
      </c>
      <c r="B4" s="21" t="s">
        <v>57</v>
      </c>
      <c r="C4" s="21" t="s">
        <v>58</v>
      </c>
      <c r="D4" s="21" t="str">
        <f>"Estimated ("&amp;EvCur&amp;")"</f>
        <v>Estimated (₹)</v>
      </c>
      <c r="E4" s="21" t="str">
        <f>"Actual ("&amp;EvCur&amp;")"</f>
        <v>Actual (₹)</v>
      </c>
      <c r="F4" s="21" t="str">
        <f>"Advance paid ("&amp;EvCur&amp;")"</f>
        <v>Advance paid (₹)</v>
      </c>
      <c r="G4" s="21" t="str">
        <f>"Expected cost ("&amp;EvCur&amp;")"</f>
        <v>Expected cost (₹)</v>
      </c>
      <c r="H4" s="21" t="str">
        <f>"Balance due ("&amp;EvCur&amp;")"</f>
        <v>Balance due (₹)</v>
      </c>
      <c r="I4" s="21" t="s">
        <v>59</v>
      </c>
      <c r="J4" s="21" t="s">
        <v>60</v>
      </c>
      <c r="K4" s="21" t="s">
        <v>61</v>
      </c>
    </row>
    <row r="5" spans="1:11" x14ac:dyDescent="0.3">
      <c r="A5" s="14" t="s">
        <v>28</v>
      </c>
      <c r="B5" s="14" t="s">
        <v>62</v>
      </c>
      <c r="C5" s="14" t="s">
        <v>63</v>
      </c>
      <c r="D5" s="22">
        <v>450000</v>
      </c>
      <c r="E5" s="22">
        <v>480000</v>
      </c>
      <c r="F5" s="22">
        <v>150000</v>
      </c>
      <c r="G5" s="23">
        <f t="shared" ref="G5:G36" si="0">IF(AND($D5="",$E5=""),"",IF($E5&lt;&gt;"",$E5,$D5))</f>
        <v>480000</v>
      </c>
      <c r="H5" s="23">
        <f t="shared" ref="H5:H36" si="1">IF($G5="","",$G5-N($F5))</f>
        <v>330000</v>
      </c>
      <c r="I5" s="24">
        <v>46348</v>
      </c>
      <c r="J5" s="25" t="str">
        <f t="shared" ref="J5:J36" ca="1" si="2">IF($G5="","",IF($H5&lt;=0,"Paid",IF($I5="",IF($E5="","Estimate","Booked"),IF($I5&lt;TODAY(),"Overdue",IF($I5-TODAY()&lt;=7,"Due soon","Booked")))))</f>
        <v>Booked</v>
      </c>
      <c r="K5" s="14"/>
    </row>
    <row r="6" spans="1:11" x14ac:dyDescent="0.3">
      <c r="A6" s="14" t="s">
        <v>30</v>
      </c>
      <c r="B6" s="14" t="s">
        <v>64</v>
      </c>
      <c r="C6" s="14" t="s">
        <v>65</v>
      </c>
      <c r="D6" s="22">
        <v>385000</v>
      </c>
      <c r="E6" s="22"/>
      <c r="F6" s="22">
        <v>50000</v>
      </c>
      <c r="G6" s="23">
        <f t="shared" si="0"/>
        <v>385000</v>
      </c>
      <c r="H6" s="23">
        <f t="shared" si="1"/>
        <v>335000</v>
      </c>
      <c r="I6" s="24">
        <v>46368</v>
      </c>
      <c r="J6" s="25" t="str">
        <f t="shared" ca="1" si="2"/>
        <v>Booked</v>
      </c>
      <c r="K6" s="14" t="s">
        <v>66</v>
      </c>
    </row>
    <row r="7" spans="1:11" x14ac:dyDescent="0.3">
      <c r="A7" s="14" t="s">
        <v>30</v>
      </c>
      <c r="B7" s="14" t="s">
        <v>67</v>
      </c>
      <c r="C7" s="14" t="s">
        <v>65</v>
      </c>
      <c r="D7" s="22">
        <v>160000</v>
      </c>
      <c r="E7" s="22"/>
      <c r="F7" s="22"/>
      <c r="G7" s="23">
        <f t="shared" si="0"/>
        <v>160000</v>
      </c>
      <c r="H7" s="23">
        <f t="shared" si="1"/>
        <v>160000</v>
      </c>
      <c r="I7" s="24"/>
      <c r="J7" s="25" t="str">
        <f t="shared" ca="1" si="2"/>
        <v>Estimate</v>
      </c>
      <c r="K7" s="14"/>
    </row>
    <row r="8" spans="1:11" x14ac:dyDescent="0.3">
      <c r="A8" s="14" t="s">
        <v>32</v>
      </c>
      <c r="B8" s="14" t="s">
        <v>68</v>
      </c>
      <c r="C8" s="14" t="s">
        <v>69</v>
      </c>
      <c r="D8" s="22">
        <v>220000</v>
      </c>
      <c r="E8" s="22">
        <v>240000</v>
      </c>
      <c r="F8" s="22">
        <v>60000</v>
      </c>
      <c r="G8" s="23">
        <f t="shared" si="0"/>
        <v>240000</v>
      </c>
      <c r="H8" s="23">
        <f t="shared" si="1"/>
        <v>180000</v>
      </c>
      <c r="I8" s="24">
        <v>46333</v>
      </c>
      <c r="J8" s="25" t="str">
        <f t="shared" ca="1" si="2"/>
        <v>Due soon</v>
      </c>
      <c r="K8" s="14"/>
    </row>
    <row r="9" spans="1:11" x14ac:dyDescent="0.3">
      <c r="A9" s="14" t="s">
        <v>34</v>
      </c>
      <c r="B9" s="14" t="s">
        <v>70</v>
      </c>
      <c r="C9" s="14" t="s">
        <v>71</v>
      </c>
      <c r="D9" s="22">
        <v>180000</v>
      </c>
      <c r="E9" s="22">
        <v>175000</v>
      </c>
      <c r="F9" s="22">
        <v>50000</v>
      </c>
      <c r="G9" s="23">
        <f t="shared" si="0"/>
        <v>175000</v>
      </c>
      <c r="H9" s="23">
        <f t="shared" si="1"/>
        <v>125000</v>
      </c>
      <c r="I9" s="24">
        <v>46325</v>
      </c>
      <c r="J9" s="25" t="str">
        <f t="shared" ca="1" si="2"/>
        <v>Overdue</v>
      </c>
      <c r="K9" s="14" t="s">
        <v>72</v>
      </c>
    </row>
    <row r="10" spans="1:11" x14ac:dyDescent="0.3">
      <c r="A10" s="14" t="s">
        <v>37</v>
      </c>
      <c r="B10" s="14" t="s">
        <v>73</v>
      </c>
      <c r="C10" s="14"/>
      <c r="D10" s="22">
        <v>250000</v>
      </c>
      <c r="E10" s="22">
        <v>235000</v>
      </c>
      <c r="F10" s="22">
        <v>235000</v>
      </c>
      <c r="G10" s="23">
        <f t="shared" si="0"/>
        <v>235000</v>
      </c>
      <c r="H10" s="23">
        <f t="shared" si="1"/>
        <v>0</v>
      </c>
      <c r="I10" s="24"/>
      <c r="J10" s="25" t="str">
        <f t="shared" ca="1" si="2"/>
        <v>Paid</v>
      </c>
      <c r="K10" s="14"/>
    </row>
    <row r="11" spans="1:11" x14ac:dyDescent="0.3">
      <c r="A11" s="14" t="s">
        <v>40</v>
      </c>
      <c r="B11" s="14" t="s">
        <v>74</v>
      </c>
      <c r="C11" s="14"/>
      <c r="D11" s="22">
        <v>90000</v>
      </c>
      <c r="E11" s="22"/>
      <c r="F11" s="22"/>
      <c r="G11" s="23">
        <f t="shared" si="0"/>
        <v>90000</v>
      </c>
      <c r="H11" s="23">
        <f t="shared" si="1"/>
        <v>90000</v>
      </c>
      <c r="I11" s="24"/>
      <c r="J11" s="25" t="str">
        <f t="shared" ca="1" si="2"/>
        <v>Estimate</v>
      </c>
      <c r="K11" s="14"/>
    </row>
    <row r="12" spans="1:11" x14ac:dyDescent="0.3">
      <c r="A12" s="14" t="s">
        <v>43</v>
      </c>
      <c r="B12" s="14" t="s">
        <v>75</v>
      </c>
      <c r="C12" s="14" t="s">
        <v>76</v>
      </c>
      <c r="D12" s="22">
        <v>75000</v>
      </c>
      <c r="E12" s="22">
        <v>72000</v>
      </c>
      <c r="F12" s="22">
        <v>20000</v>
      </c>
      <c r="G12" s="23">
        <f t="shared" si="0"/>
        <v>72000</v>
      </c>
      <c r="H12" s="23">
        <f t="shared" si="1"/>
        <v>52000</v>
      </c>
      <c r="I12" s="24"/>
      <c r="J12" s="25" t="str">
        <f t="shared" ca="1" si="2"/>
        <v>Booked</v>
      </c>
      <c r="K12" s="14"/>
    </row>
    <row r="13" spans="1:11" x14ac:dyDescent="0.3">
      <c r="A13" s="14" t="s">
        <v>44</v>
      </c>
      <c r="B13" s="14" t="s">
        <v>77</v>
      </c>
      <c r="C13" s="14" t="s">
        <v>78</v>
      </c>
      <c r="D13" s="22">
        <v>60000</v>
      </c>
      <c r="E13" s="22"/>
      <c r="F13" s="22"/>
      <c r="G13" s="23">
        <f t="shared" si="0"/>
        <v>60000</v>
      </c>
      <c r="H13" s="23">
        <f t="shared" si="1"/>
        <v>60000</v>
      </c>
      <c r="I13" s="24"/>
      <c r="J13" s="25" t="str">
        <f t="shared" ca="1" si="2"/>
        <v>Estimate</v>
      </c>
      <c r="K13" s="14"/>
    </row>
    <row r="14" spans="1:11" x14ac:dyDescent="0.3">
      <c r="A14" s="14" t="s">
        <v>46</v>
      </c>
      <c r="B14" s="14" t="s">
        <v>79</v>
      </c>
      <c r="C14" s="14" t="s">
        <v>80</v>
      </c>
      <c r="D14" s="22">
        <v>45000</v>
      </c>
      <c r="E14" s="22">
        <v>41000</v>
      </c>
      <c r="F14" s="22">
        <v>41000</v>
      </c>
      <c r="G14" s="23">
        <f t="shared" si="0"/>
        <v>41000</v>
      </c>
      <c r="H14" s="23">
        <f t="shared" si="1"/>
        <v>0</v>
      </c>
      <c r="I14" s="24"/>
      <c r="J14" s="25" t="str">
        <f t="shared" ca="1" si="2"/>
        <v>Paid</v>
      </c>
      <c r="K14" s="14"/>
    </row>
    <row r="15" spans="1:11" x14ac:dyDescent="0.3">
      <c r="A15" s="14" t="s">
        <v>47</v>
      </c>
      <c r="B15" s="14" t="s">
        <v>81</v>
      </c>
      <c r="C15" s="14"/>
      <c r="D15" s="22">
        <v>80000</v>
      </c>
      <c r="E15" s="22"/>
      <c r="F15" s="22"/>
      <c r="G15" s="23">
        <f t="shared" si="0"/>
        <v>80000</v>
      </c>
      <c r="H15" s="23">
        <f t="shared" si="1"/>
        <v>80000</v>
      </c>
      <c r="I15" s="24"/>
      <c r="J15" s="25" t="str">
        <f t="shared" ca="1" si="2"/>
        <v>Estimate</v>
      </c>
      <c r="K15" s="14"/>
    </row>
    <row r="16" spans="1:11" x14ac:dyDescent="0.3">
      <c r="A16" s="14" t="s">
        <v>48</v>
      </c>
      <c r="B16" s="14" t="s">
        <v>82</v>
      </c>
      <c r="C16" s="14"/>
      <c r="D16" s="22">
        <v>31000</v>
      </c>
      <c r="E16" s="22"/>
      <c r="F16" s="22"/>
      <c r="G16" s="23">
        <f t="shared" si="0"/>
        <v>31000</v>
      </c>
      <c r="H16" s="23">
        <f t="shared" si="1"/>
        <v>31000</v>
      </c>
      <c r="I16" s="24"/>
      <c r="J16" s="25" t="str">
        <f t="shared" ca="1" si="2"/>
        <v>Estimate</v>
      </c>
      <c r="K16" s="14"/>
    </row>
    <row r="17" spans="1:11" x14ac:dyDescent="0.3">
      <c r="A17" s="14" t="s">
        <v>49</v>
      </c>
      <c r="B17" s="14" t="s">
        <v>83</v>
      </c>
      <c r="C17" s="14"/>
      <c r="D17" s="22">
        <v>70000</v>
      </c>
      <c r="E17" s="22"/>
      <c r="F17" s="22"/>
      <c r="G17" s="23">
        <f t="shared" si="0"/>
        <v>70000</v>
      </c>
      <c r="H17" s="23">
        <f t="shared" si="1"/>
        <v>70000</v>
      </c>
      <c r="I17" s="24"/>
      <c r="J17" s="25" t="str">
        <f t="shared" ca="1" si="2"/>
        <v>Estimate</v>
      </c>
      <c r="K17" s="14"/>
    </row>
    <row r="18" spans="1:11" x14ac:dyDescent="0.3">
      <c r="A18" s="14" t="s">
        <v>50</v>
      </c>
      <c r="B18" s="14" t="s">
        <v>84</v>
      </c>
      <c r="C18" s="14" t="s">
        <v>85</v>
      </c>
      <c r="D18" s="22">
        <v>200000</v>
      </c>
      <c r="E18" s="22"/>
      <c r="F18" s="22">
        <v>40000</v>
      </c>
      <c r="G18" s="23">
        <f t="shared" si="0"/>
        <v>200000</v>
      </c>
      <c r="H18" s="23">
        <f t="shared" si="1"/>
        <v>160000</v>
      </c>
      <c r="I18" s="24"/>
      <c r="J18" s="25" t="str">
        <f t="shared" ca="1" si="2"/>
        <v>Estimate</v>
      </c>
      <c r="K18" s="14"/>
    </row>
    <row r="19" spans="1:11" x14ac:dyDescent="0.3">
      <c r="A19" s="14" t="s">
        <v>53</v>
      </c>
      <c r="B19" s="14" t="s">
        <v>86</v>
      </c>
      <c r="C19" s="14"/>
      <c r="D19" s="22">
        <v>200000</v>
      </c>
      <c r="E19" s="22"/>
      <c r="F19" s="22"/>
      <c r="G19" s="23">
        <f t="shared" si="0"/>
        <v>200000</v>
      </c>
      <c r="H19" s="23">
        <f t="shared" si="1"/>
        <v>200000</v>
      </c>
      <c r="I19" s="24"/>
      <c r="J19" s="25" t="str">
        <f t="shared" ca="1" si="2"/>
        <v>Estimate</v>
      </c>
      <c r="K19" s="14"/>
    </row>
    <row r="20" spans="1:11" x14ac:dyDescent="0.3">
      <c r="A20" s="14"/>
      <c r="B20" s="14"/>
      <c r="C20" s="14"/>
      <c r="D20" s="22"/>
      <c r="E20" s="22"/>
      <c r="F20" s="22"/>
      <c r="G20" s="23" t="str">
        <f t="shared" si="0"/>
        <v/>
      </c>
      <c r="H20" s="23" t="str">
        <f t="shared" si="1"/>
        <v/>
      </c>
      <c r="I20" s="24"/>
      <c r="J20" s="25" t="str">
        <f t="shared" ca="1" si="2"/>
        <v/>
      </c>
      <c r="K20" s="14"/>
    </row>
    <row r="21" spans="1:11" x14ac:dyDescent="0.3">
      <c r="A21" s="14"/>
      <c r="B21" s="14"/>
      <c r="C21" s="14"/>
      <c r="D21" s="22"/>
      <c r="E21" s="22"/>
      <c r="F21" s="22"/>
      <c r="G21" s="23" t="str">
        <f t="shared" si="0"/>
        <v/>
      </c>
      <c r="H21" s="23" t="str">
        <f t="shared" si="1"/>
        <v/>
      </c>
      <c r="I21" s="24"/>
      <c r="J21" s="25" t="str">
        <f t="shared" ca="1" si="2"/>
        <v/>
      </c>
      <c r="K21" s="14"/>
    </row>
    <row r="22" spans="1:11" x14ac:dyDescent="0.3">
      <c r="A22" s="14"/>
      <c r="B22" s="14"/>
      <c r="C22" s="14"/>
      <c r="D22" s="22"/>
      <c r="E22" s="22"/>
      <c r="F22" s="22"/>
      <c r="G22" s="23" t="str">
        <f t="shared" si="0"/>
        <v/>
      </c>
      <c r="H22" s="23" t="str">
        <f t="shared" si="1"/>
        <v/>
      </c>
      <c r="I22" s="24"/>
      <c r="J22" s="25" t="str">
        <f t="shared" ca="1" si="2"/>
        <v/>
      </c>
      <c r="K22" s="14"/>
    </row>
    <row r="23" spans="1:11" x14ac:dyDescent="0.3">
      <c r="A23" s="14"/>
      <c r="B23" s="14"/>
      <c r="C23" s="14"/>
      <c r="D23" s="22"/>
      <c r="E23" s="22"/>
      <c r="F23" s="22"/>
      <c r="G23" s="23" t="str">
        <f t="shared" si="0"/>
        <v/>
      </c>
      <c r="H23" s="23" t="str">
        <f t="shared" si="1"/>
        <v/>
      </c>
      <c r="I23" s="24"/>
      <c r="J23" s="25" t="str">
        <f t="shared" ca="1" si="2"/>
        <v/>
      </c>
      <c r="K23" s="14"/>
    </row>
    <row r="24" spans="1:11" x14ac:dyDescent="0.3">
      <c r="A24" s="14"/>
      <c r="B24" s="14"/>
      <c r="C24" s="14"/>
      <c r="D24" s="22"/>
      <c r="E24" s="22"/>
      <c r="F24" s="22"/>
      <c r="G24" s="23" t="str">
        <f t="shared" si="0"/>
        <v/>
      </c>
      <c r="H24" s="23" t="str">
        <f t="shared" si="1"/>
        <v/>
      </c>
      <c r="I24" s="24"/>
      <c r="J24" s="25" t="str">
        <f t="shared" ca="1" si="2"/>
        <v/>
      </c>
      <c r="K24" s="14"/>
    </row>
    <row r="25" spans="1:11" x14ac:dyDescent="0.3">
      <c r="A25" s="14"/>
      <c r="B25" s="14"/>
      <c r="C25" s="14"/>
      <c r="D25" s="22"/>
      <c r="E25" s="22"/>
      <c r="F25" s="22"/>
      <c r="G25" s="23" t="str">
        <f t="shared" si="0"/>
        <v/>
      </c>
      <c r="H25" s="23" t="str">
        <f t="shared" si="1"/>
        <v/>
      </c>
      <c r="I25" s="24"/>
      <c r="J25" s="25" t="str">
        <f t="shared" ca="1" si="2"/>
        <v/>
      </c>
      <c r="K25" s="14"/>
    </row>
    <row r="26" spans="1:11" x14ac:dyDescent="0.3">
      <c r="A26" s="14"/>
      <c r="B26" s="14"/>
      <c r="C26" s="14"/>
      <c r="D26" s="22"/>
      <c r="E26" s="22"/>
      <c r="F26" s="22"/>
      <c r="G26" s="23" t="str">
        <f t="shared" si="0"/>
        <v/>
      </c>
      <c r="H26" s="23" t="str">
        <f t="shared" si="1"/>
        <v/>
      </c>
      <c r="I26" s="24"/>
      <c r="J26" s="25" t="str">
        <f t="shared" ca="1" si="2"/>
        <v/>
      </c>
      <c r="K26" s="14"/>
    </row>
    <row r="27" spans="1:11" x14ac:dyDescent="0.3">
      <c r="A27" s="14"/>
      <c r="B27" s="14"/>
      <c r="C27" s="14"/>
      <c r="D27" s="22"/>
      <c r="E27" s="22"/>
      <c r="F27" s="22"/>
      <c r="G27" s="23" t="str">
        <f t="shared" si="0"/>
        <v/>
      </c>
      <c r="H27" s="23" t="str">
        <f t="shared" si="1"/>
        <v/>
      </c>
      <c r="I27" s="24"/>
      <c r="J27" s="25" t="str">
        <f t="shared" ca="1" si="2"/>
        <v/>
      </c>
      <c r="K27" s="14"/>
    </row>
    <row r="28" spans="1:11" x14ac:dyDescent="0.3">
      <c r="A28" s="14"/>
      <c r="B28" s="14"/>
      <c r="C28" s="14"/>
      <c r="D28" s="22"/>
      <c r="E28" s="22"/>
      <c r="F28" s="22"/>
      <c r="G28" s="23" t="str">
        <f t="shared" si="0"/>
        <v/>
      </c>
      <c r="H28" s="23" t="str">
        <f t="shared" si="1"/>
        <v/>
      </c>
      <c r="I28" s="24"/>
      <c r="J28" s="25" t="str">
        <f t="shared" ca="1" si="2"/>
        <v/>
      </c>
      <c r="K28" s="14"/>
    </row>
    <row r="29" spans="1:11" x14ac:dyDescent="0.3">
      <c r="A29" s="14"/>
      <c r="B29" s="14"/>
      <c r="C29" s="14"/>
      <c r="D29" s="22"/>
      <c r="E29" s="22"/>
      <c r="F29" s="22"/>
      <c r="G29" s="23" t="str">
        <f t="shared" si="0"/>
        <v/>
      </c>
      <c r="H29" s="23" t="str">
        <f t="shared" si="1"/>
        <v/>
      </c>
      <c r="I29" s="24"/>
      <c r="J29" s="25" t="str">
        <f t="shared" ca="1" si="2"/>
        <v/>
      </c>
      <c r="K29" s="14"/>
    </row>
    <row r="30" spans="1:11" x14ac:dyDescent="0.3">
      <c r="A30" s="14"/>
      <c r="B30" s="14"/>
      <c r="C30" s="14"/>
      <c r="D30" s="22"/>
      <c r="E30" s="22"/>
      <c r="F30" s="22"/>
      <c r="G30" s="23" t="str">
        <f t="shared" si="0"/>
        <v/>
      </c>
      <c r="H30" s="23" t="str">
        <f t="shared" si="1"/>
        <v/>
      </c>
      <c r="I30" s="24"/>
      <c r="J30" s="25" t="str">
        <f t="shared" ca="1" si="2"/>
        <v/>
      </c>
      <c r="K30" s="14"/>
    </row>
    <row r="31" spans="1:11" x14ac:dyDescent="0.3">
      <c r="A31" s="14"/>
      <c r="B31" s="14"/>
      <c r="C31" s="14"/>
      <c r="D31" s="22"/>
      <c r="E31" s="22"/>
      <c r="F31" s="22"/>
      <c r="G31" s="23" t="str">
        <f t="shared" si="0"/>
        <v/>
      </c>
      <c r="H31" s="23" t="str">
        <f t="shared" si="1"/>
        <v/>
      </c>
      <c r="I31" s="24"/>
      <c r="J31" s="25" t="str">
        <f t="shared" ca="1" si="2"/>
        <v/>
      </c>
      <c r="K31" s="14"/>
    </row>
    <row r="32" spans="1:11" x14ac:dyDescent="0.3">
      <c r="A32" s="14"/>
      <c r="B32" s="14"/>
      <c r="C32" s="14"/>
      <c r="D32" s="22"/>
      <c r="E32" s="22"/>
      <c r="F32" s="22"/>
      <c r="G32" s="23" t="str">
        <f t="shared" si="0"/>
        <v/>
      </c>
      <c r="H32" s="23" t="str">
        <f t="shared" si="1"/>
        <v/>
      </c>
      <c r="I32" s="24"/>
      <c r="J32" s="25" t="str">
        <f t="shared" ca="1" si="2"/>
        <v/>
      </c>
      <c r="K32" s="14"/>
    </row>
    <row r="33" spans="1:11" x14ac:dyDescent="0.3">
      <c r="A33" s="14"/>
      <c r="B33" s="14"/>
      <c r="C33" s="14"/>
      <c r="D33" s="22"/>
      <c r="E33" s="22"/>
      <c r="F33" s="22"/>
      <c r="G33" s="23" t="str">
        <f t="shared" si="0"/>
        <v/>
      </c>
      <c r="H33" s="23" t="str">
        <f t="shared" si="1"/>
        <v/>
      </c>
      <c r="I33" s="24"/>
      <c r="J33" s="25" t="str">
        <f t="shared" ca="1" si="2"/>
        <v/>
      </c>
      <c r="K33" s="14"/>
    </row>
    <row r="34" spans="1:11" x14ac:dyDescent="0.3">
      <c r="A34" s="14"/>
      <c r="B34" s="14"/>
      <c r="C34" s="14"/>
      <c r="D34" s="22"/>
      <c r="E34" s="22"/>
      <c r="F34" s="22"/>
      <c r="G34" s="23" t="str">
        <f t="shared" si="0"/>
        <v/>
      </c>
      <c r="H34" s="23" t="str">
        <f t="shared" si="1"/>
        <v/>
      </c>
      <c r="I34" s="24"/>
      <c r="J34" s="25" t="str">
        <f t="shared" ca="1" si="2"/>
        <v/>
      </c>
      <c r="K34" s="14"/>
    </row>
    <row r="35" spans="1:11" x14ac:dyDescent="0.3">
      <c r="A35" s="14"/>
      <c r="B35" s="14"/>
      <c r="C35" s="14"/>
      <c r="D35" s="22"/>
      <c r="E35" s="22"/>
      <c r="F35" s="22"/>
      <c r="G35" s="23" t="str">
        <f t="shared" si="0"/>
        <v/>
      </c>
      <c r="H35" s="23" t="str">
        <f t="shared" si="1"/>
        <v/>
      </c>
      <c r="I35" s="24"/>
      <c r="J35" s="25" t="str">
        <f t="shared" ca="1" si="2"/>
        <v/>
      </c>
      <c r="K35" s="14"/>
    </row>
    <row r="36" spans="1:11" x14ac:dyDescent="0.3">
      <c r="A36" s="14"/>
      <c r="B36" s="14"/>
      <c r="C36" s="14"/>
      <c r="D36" s="22"/>
      <c r="E36" s="22"/>
      <c r="F36" s="22"/>
      <c r="G36" s="23" t="str">
        <f t="shared" si="0"/>
        <v/>
      </c>
      <c r="H36" s="23" t="str">
        <f t="shared" si="1"/>
        <v/>
      </c>
      <c r="I36" s="24"/>
      <c r="J36" s="25" t="str">
        <f t="shared" ca="1" si="2"/>
        <v/>
      </c>
      <c r="K36" s="14"/>
    </row>
    <row r="37" spans="1:11" x14ac:dyDescent="0.3">
      <c r="A37" s="14"/>
      <c r="B37" s="14"/>
      <c r="C37" s="14"/>
      <c r="D37" s="22"/>
      <c r="E37" s="22"/>
      <c r="F37" s="22"/>
      <c r="G37" s="23" t="str">
        <f t="shared" ref="G37:G68" si="3">IF(AND($D37="",$E37=""),"",IF($E37&lt;&gt;"",$E37,$D37))</f>
        <v/>
      </c>
      <c r="H37" s="23" t="str">
        <f t="shared" ref="H37:H68" si="4">IF($G37="","",$G37-N($F37))</f>
        <v/>
      </c>
      <c r="I37" s="24"/>
      <c r="J37" s="25" t="str">
        <f t="shared" ref="J37:J68" ca="1" si="5">IF($G37="","",IF($H37&lt;=0,"Paid",IF($I37="",IF($E37="","Estimate","Booked"),IF($I37&lt;TODAY(),"Overdue",IF($I37-TODAY()&lt;=7,"Due soon","Booked")))))</f>
        <v/>
      </c>
      <c r="K37" s="14"/>
    </row>
    <row r="38" spans="1:11" x14ac:dyDescent="0.3">
      <c r="A38" s="14"/>
      <c r="B38" s="14"/>
      <c r="C38" s="14"/>
      <c r="D38" s="22"/>
      <c r="E38" s="22"/>
      <c r="F38" s="22"/>
      <c r="G38" s="23" t="str">
        <f t="shared" si="3"/>
        <v/>
      </c>
      <c r="H38" s="23" t="str">
        <f t="shared" si="4"/>
        <v/>
      </c>
      <c r="I38" s="24"/>
      <c r="J38" s="25" t="str">
        <f t="shared" ca="1" si="5"/>
        <v/>
      </c>
      <c r="K38" s="14"/>
    </row>
    <row r="39" spans="1:11" x14ac:dyDescent="0.3">
      <c r="A39" s="14"/>
      <c r="B39" s="14"/>
      <c r="C39" s="14"/>
      <c r="D39" s="22"/>
      <c r="E39" s="22"/>
      <c r="F39" s="22"/>
      <c r="G39" s="23" t="str">
        <f t="shared" si="3"/>
        <v/>
      </c>
      <c r="H39" s="23" t="str">
        <f t="shared" si="4"/>
        <v/>
      </c>
      <c r="I39" s="24"/>
      <c r="J39" s="25" t="str">
        <f t="shared" ca="1" si="5"/>
        <v/>
      </c>
      <c r="K39" s="14"/>
    </row>
    <row r="40" spans="1:11" x14ac:dyDescent="0.3">
      <c r="A40" s="14"/>
      <c r="B40" s="14"/>
      <c r="C40" s="14"/>
      <c r="D40" s="22"/>
      <c r="E40" s="22"/>
      <c r="F40" s="22"/>
      <c r="G40" s="23" t="str">
        <f t="shared" si="3"/>
        <v/>
      </c>
      <c r="H40" s="23" t="str">
        <f t="shared" si="4"/>
        <v/>
      </c>
      <c r="I40" s="24"/>
      <c r="J40" s="25" t="str">
        <f t="shared" ca="1" si="5"/>
        <v/>
      </c>
      <c r="K40" s="14"/>
    </row>
    <row r="41" spans="1:11" x14ac:dyDescent="0.3">
      <c r="A41" s="14"/>
      <c r="B41" s="14"/>
      <c r="C41" s="14"/>
      <c r="D41" s="22"/>
      <c r="E41" s="22"/>
      <c r="F41" s="22"/>
      <c r="G41" s="23" t="str">
        <f t="shared" si="3"/>
        <v/>
      </c>
      <c r="H41" s="23" t="str">
        <f t="shared" si="4"/>
        <v/>
      </c>
      <c r="I41" s="24"/>
      <c r="J41" s="25" t="str">
        <f t="shared" ca="1" si="5"/>
        <v/>
      </c>
      <c r="K41" s="14"/>
    </row>
    <row r="42" spans="1:11" x14ac:dyDescent="0.3">
      <c r="A42" s="14"/>
      <c r="B42" s="14"/>
      <c r="C42" s="14"/>
      <c r="D42" s="22"/>
      <c r="E42" s="22"/>
      <c r="F42" s="22"/>
      <c r="G42" s="23" t="str">
        <f t="shared" si="3"/>
        <v/>
      </c>
      <c r="H42" s="23" t="str">
        <f t="shared" si="4"/>
        <v/>
      </c>
      <c r="I42" s="24"/>
      <c r="J42" s="25" t="str">
        <f t="shared" ca="1" si="5"/>
        <v/>
      </c>
      <c r="K42" s="14"/>
    </row>
    <row r="43" spans="1:11" x14ac:dyDescent="0.3">
      <c r="A43" s="14"/>
      <c r="B43" s="14"/>
      <c r="C43" s="14"/>
      <c r="D43" s="22"/>
      <c r="E43" s="22"/>
      <c r="F43" s="22"/>
      <c r="G43" s="23" t="str">
        <f t="shared" si="3"/>
        <v/>
      </c>
      <c r="H43" s="23" t="str">
        <f t="shared" si="4"/>
        <v/>
      </c>
      <c r="I43" s="24"/>
      <c r="J43" s="25" t="str">
        <f t="shared" ca="1" si="5"/>
        <v/>
      </c>
      <c r="K43" s="14"/>
    </row>
    <row r="44" spans="1:11" x14ac:dyDescent="0.3">
      <c r="A44" s="14"/>
      <c r="B44" s="14"/>
      <c r="C44" s="14"/>
      <c r="D44" s="22"/>
      <c r="E44" s="22"/>
      <c r="F44" s="22"/>
      <c r="G44" s="23" t="str">
        <f t="shared" si="3"/>
        <v/>
      </c>
      <c r="H44" s="23" t="str">
        <f t="shared" si="4"/>
        <v/>
      </c>
      <c r="I44" s="24"/>
      <c r="J44" s="25" t="str">
        <f t="shared" ca="1" si="5"/>
        <v/>
      </c>
      <c r="K44" s="14"/>
    </row>
    <row r="45" spans="1:11" x14ac:dyDescent="0.3">
      <c r="A45" s="14"/>
      <c r="B45" s="14"/>
      <c r="C45" s="14"/>
      <c r="D45" s="22"/>
      <c r="E45" s="22"/>
      <c r="F45" s="22"/>
      <c r="G45" s="23" t="str">
        <f t="shared" si="3"/>
        <v/>
      </c>
      <c r="H45" s="23" t="str">
        <f t="shared" si="4"/>
        <v/>
      </c>
      <c r="I45" s="24"/>
      <c r="J45" s="25" t="str">
        <f t="shared" ca="1" si="5"/>
        <v/>
      </c>
      <c r="K45" s="14"/>
    </row>
    <row r="46" spans="1:11" x14ac:dyDescent="0.3">
      <c r="A46" s="14"/>
      <c r="B46" s="14"/>
      <c r="C46" s="14"/>
      <c r="D46" s="22"/>
      <c r="E46" s="22"/>
      <c r="F46" s="22"/>
      <c r="G46" s="23" t="str">
        <f t="shared" si="3"/>
        <v/>
      </c>
      <c r="H46" s="23" t="str">
        <f t="shared" si="4"/>
        <v/>
      </c>
      <c r="I46" s="24"/>
      <c r="J46" s="25" t="str">
        <f t="shared" ca="1" si="5"/>
        <v/>
      </c>
      <c r="K46" s="14"/>
    </row>
    <row r="47" spans="1:11" x14ac:dyDescent="0.3">
      <c r="A47" s="14"/>
      <c r="B47" s="14"/>
      <c r="C47" s="14"/>
      <c r="D47" s="22"/>
      <c r="E47" s="22"/>
      <c r="F47" s="22"/>
      <c r="G47" s="23" t="str">
        <f t="shared" si="3"/>
        <v/>
      </c>
      <c r="H47" s="23" t="str">
        <f t="shared" si="4"/>
        <v/>
      </c>
      <c r="I47" s="24"/>
      <c r="J47" s="25" t="str">
        <f t="shared" ca="1" si="5"/>
        <v/>
      </c>
      <c r="K47" s="14"/>
    </row>
    <row r="48" spans="1:11" x14ac:dyDescent="0.3">
      <c r="A48" s="14"/>
      <c r="B48" s="14"/>
      <c r="C48" s="14"/>
      <c r="D48" s="22"/>
      <c r="E48" s="22"/>
      <c r="F48" s="22"/>
      <c r="G48" s="23" t="str">
        <f t="shared" si="3"/>
        <v/>
      </c>
      <c r="H48" s="23" t="str">
        <f t="shared" si="4"/>
        <v/>
      </c>
      <c r="I48" s="24"/>
      <c r="J48" s="25" t="str">
        <f t="shared" ca="1" si="5"/>
        <v/>
      </c>
      <c r="K48" s="14"/>
    </row>
    <row r="49" spans="1:11" x14ac:dyDescent="0.3">
      <c r="A49" s="14"/>
      <c r="B49" s="14"/>
      <c r="C49" s="14"/>
      <c r="D49" s="22"/>
      <c r="E49" s="22"/>
      <c r="F49" s="22"/>
      <c r="G49" s="23" t="str">
        <f t="shared" si="3"/>
        <v/>
      </c>
      <c r="H49" s="23" t="str">
        <f t="shared" si="4"/>
        <v/>
      </c>
      <c r="I49" s="24"/>
      <c r="J49" s="25" t="str">
        <f t="shared" ca="1" si="5"/>
        <v/>
      </c>
      <c r="K49" s="14"/>
    </row>
    <row r="50" spans="1:11" x14ac:dyDescent="0.3">
      <c r="A50" s="14"/>
      <c r="B50" s="14"/>
      <c r="C50" s="14"/>
      <c r="D50" s="22"/>
      <c r="E50" s="22"/>
      <c r="F50" s="22"/>
      <c r="G50" s="23" t="str">
        <f t="shared" si="3"/>
        <v/>
      </c>
      <c r="H50" s="23" t="str">
        <f t="shared" si="4"/>
        <v/>
      </c>
      <c r="I50" s="24"/>
      <c r="J50" s="25" t="str">
        <f t="shared" ca="1" si="5"/>
        <v/>
      </c>
      <c r="K50" s="14"/>
    </row>
    <row r="51" spans="1:11" x14ac:dyDescent="0.3">
      <c r="A51" s="14"/>
      <c r="B51" s="14"/>
      <c r="C51" s="14"/>
      <c r="D51" s="22"/>
      <c r="E51" s="22"/>
      <c r="F51" s="22"/>
      <c r="G51" s="23" t="str">
        <f t="shared" si="3"/>
        <v/>
      </c>
      <c r="H51" s="23" t="str">
        <f t="shared" si="4"/>
        <v/>
      </c>
      <c r="I51" s="24"/>
      <c r="J51" s="25" t="str">
        <f t="shared" ca="1" si="5"/>
        <v/>
      </c>
      <c r="K51" s="14"/>
    </row>
    <row r="52" spans="1:11" x14ac:dyDescent="0.3">
      <c r="A52" s="14"/>
      <c r="B52" s="14"/>
      <c r="C52" s="14"/>
      <c r="D52" s="22"/>
      <c r="E52" s="22"/>
      <c r="F52" s="22"/>
      <c r="G52" s="23" t="str">
        <f t="shared" si="3"/>
        <v/>
      </c>
      <c r="H52" s="23" t="str">
        <f t="shared" si="4"/>
        <v/>
      </c>
      <c r="I52" s="24"/>
      <c r="J52" s="25" t="str">
        <f t="shared" ca="1" si="5"/>
        <v/>
      </c>
      <c r="K52" s="14"/>
    </row>
    <row r="53" spans="1:11" x14ac:dyDescent="0.3">
      <c r="A53" s="14"/>
      <c r="B53" s="14"/>
      <c r="C53" s="14"/>
      <c r="D53" s="22"/>
      <c r="E53" s="22"/>
      <c r="F53" s="22"/>
      <c r="G53" s="23" t="str">
        <f t="shared" si="3"/>
        <v/>
      </c>
      <c r="H53" s="23" t="str">
        <f t="shared" si="4"/>
        <v/>
      </c>
      <c r="I53" s="24"/>
      <c r="J53" s="25" t="str">
        <f t="shared" ca="1" si="5"/>
        <v/>
      </c>
      <c r="K53" s="14"/>
    </row>
    <row r="54" spans="1:11" x14ac:dyDescent="0.3">
      <c r="A54" s="14"/>
      <c r="B54" s="14"/>
      <c r="C54" s="14"/>
      <c r="D54" s="22"/>
      <c r="E54" s="22"/>
      <c r="F54" s="22"/>
      <c r="G54" s="23" t="str">
        <f t="shared" si="3"/>
        <v/>
      </c>
      <c r="H54" s="23" t="str">
        <f t="shared" si="4"/>
        <v/>
      </c>
      <c r="I54" s="24"/>
      <c r="J54" s="25" t="str">
        <f t="shared" ca="1" si="5"/>
        <v/>
      </c>
      <c r="K54" s="14"/>
    </row>
    <row r="55" spans="1:11" x14ac:dyDescent="0.3">
      <c r="A55" s="14"/>
      <c r="B55" s="14"/>
      <c r="C55" s="14"/>
      <c r="D55" s="22"/>
      <c r="E55" s="22"/>
      <c r="F55" s="22"/>
      <c r="G55" s="23" t="str">
        <f t="shared" si="3"/>
        <v/>
      </c>
      <c r="H55" s="23" t="str">
        <f t="shared" si="4"/>
        <v/>
      </c>
      <c r="I55" s="24"/>
      <c r="J55" s="25" t="str">
        <f t="shared" ca="1" si="5"/>
        <v/>
      </c>
      <c r="K55" s="14"/>
    </row>
    <row r="56" spans="1:11" x14ac:dyDescent="0.3">
      <c r="A56" s="14"/>
      <c r="B56" s="14"/>
      <c r="C56" s="14"/>
      <c r="D56" s="22"/>
      <c r="E56" s="22"/>
      <c r="F56" s="22"/>
      <c r="G56" s="23" t="str">
        <f t="shared" si="3"/>
        <v/>
      </c>
      <c r="H56" s="23" t="str">
        <f t="shared" si="4"/>
        <v/>
      </c>
      <c r="I56" s="24"/>
      <c r="J56" s="25" t="str">
        <f t="shared" ca="1" si="5"/>
        <v/>
      </c>
      <c r="K56" s="14"/>
    </row>
    <row r="57" spans="1:11" x14ac:dyDescent="0.3">
      <c r="A57" s="14"/>
      <c r="B57" s="14"/>
      <c r="C57" s="14"/>
      <c r="D57" s="22"/>
      <c r="E57" s="22"/>
      <c r="F57" s="22"/>
      <c r="G57" s="23" t="str">
        <f t="shared" si="3"/>
        <v/>
      </c>
      <c r="H57" s="23" t="str">
        <f t="shared" si="4"/>
        <v/>
      </c>
      <c r="I57" s="24"/>
      <c r="J57" s="25" t="str">
        <f t="shared" ca="1" si="5"/>
        <v/>
      </c>
      <c r="K57" s="14"/>
    </row>
    <row r="58" spans="1:11" x14ac:dyDescent="0.3">
      <c r="A58" s="14"/>
      <c r="B58" s="14"/>
      <c r="C58" s="14"/>
      <c r="D58" s="22"/>
      <c r="E58" s="22"/>
      <c r="F58" s="22"/>
      <c r="G58" s="23" t="str">
        <f t="shared" si="3"/>
        <v/>
      </c>
      <c r="H58" s="23" t="str">
        <f t="shared" si="4"/>
        <v/>
      </c>
      <c r="I58" s="24"/>
      <c r="J58" s="25" t="str">
        <f t="shared" ca="1" si="5"/>
        <v/>
      </c>
      <c r="K58" s="14"/>
    </row>
    <row r="59" spans="1:11" x14ac:dyDescent="0.3">
      <c r="A59" s="14"/>
      <c r="B59" s="14"/>
      <c r="C59" s="14"/>
      <c r="D59" s="22"/>
      <c r="E59" s="22"/>
      <c r="F59" s="22"/>
      <c r="G59" s="23" t="str">
        <f t="shared" si="3"/>
        <v/>
      </c>
      <c r="H59" s="23" t="str">
        <f t="shared" si="4"/>
        <v/>
      </c>
      <c r="I59" s="24"/>
      <c r="J59" s="25" t="str">
        <f t="shared" ca="1" si="5"/>
        <v/>
      </c>
      <c r="K59" s="14"/>
    </row>
    <row r="60" spans="1:11" x14ac:dyDescent="0.3">
      <c r="A60" s="14"/>
      <c r="B60" s="14"/>
      <c r="C60" s="14"/>
      <c r="D60" s="22"/>
      <c r="E60" s="22"/>
      <c r="F60" s="22"/>
      <c r="G60" s="23" t="str">
        <f t="shared" si="3"/>
        <v/>
      </c>
      <c r="H60" s="23" t="str">
        <f t="shared" si="4"/>
        <v/>
      </c>
      <c r="I60" s="24"/>
      <c r="J60" s="25" t="str">
        <f t="shared" ca="1" si="5"/>
        <v/>
      </c>
      <c r="K60" s="14"/>
    </row>
    <row r="61" spans="1:11" x14ac:dyDescent="0.3">
      <c r="A61" s="14"/>
      <c r="B61" s="14"/>
      <c r="C61" s="14"/>
      <c r="D61" s="22"/>
      <c r="E61" s="22"/>
      <c r="F61" s="22"/>
      <c r="G61" s="23" t="str">
        <f t="shared" si="3"/>
        <v/>
      </c>
      <c r="H61" s="23" t="str">
        <f t="shared" si="4"/>
        <v/>
      </c>
      <c r="I61" s="24"/>
      <c r="J61" s="25" t="str">
        <f t="shared" ca="1" si="5"/>
        <v/>
      </c>
      <c r="K61" s="14"/>
    </row>
    <row r="62" spans="1:11" x14ac:dyDescent="0.3">
      <c r="A62" s="14"/>
      <c r="B62" s="14"/>
      <c r="C62" s="14"/>
      <c r="D62" s="22"/>
      <c r="E62" s="22"/>
      <c r="F62" s="22"/>
      <c r="G62" s="23" t="str">
        <f t="shared" si="3"/>
        <v/>
      </c>
      <c r="H62" s="23" t="str">
        <f t="shared" si="4"/>
        <v/>
      </c>
      <c r="I62" s="24"/>
      <c r="J62" s="25" t="str">
        <f t="shared" ca="1" si="5"/>
        <v/>
      </c>
      <c r="K62" s="14"/>
    </row>
    <row r="63" spans="1:11" x14ac:dyDescent="0.3">
      <c r="A63" s="14"/>
      <c r="B63" s="14"/>
      <c r="C63" s="14"/>
      <c r="D63" s="22"/>
      <c r="E63" s="22"/>
      <c r="F63" s="22"/>
      <c r="G63" s="23" t="str">
        <f t="shared" si="3"/>
        <v/>
      </c>
      <c r="H63" s="23" t="str">
        <f t="shared" si="4"/>
        <v/>
      </c>
      <c r="I63" s="24"/>
      <c r="J63" s="25" t="str">
        <f t="shared" ca="1" si="5"/>
        <v/>
      </c>
      <c r="K63" s="14"/>
    </row>
    <row r="64" spans="1:11" x14ac:dyDescent="0.3">
      <c r="A64" s="14"/>
      <c r="B64" s="14"/>
      <c r="C64" s="14"/>
      <c r="D64" s="22"/>
      <c r="E64" s="22"/>
      <c r="F64" s="22"/>
      <c r="G64" s="23" t="str">
        <f t="shared" si="3"/>
        <v/>
      </c>
      <c r="H64" s="23" t="str">
        <f t="shared" si="4"/>
        <v/>
      </c>
      <c r="I64" s="24"/>
      <c r="J64" s="25" t="str">
        <f t="shared" ca="1" si="5"/>
        <v/>
      </c>
      <c r="K64" s="14"/>
    </row>
    <row r="65" spans="1:11" x14ac:dyDescent="0.3">
      <c r="A65" s="14"/>
      <c r="B65" s="14"/>
      <c r="C65" s="14"/>
      <c r="D65" s="22"/>
      <c r="E65" s="22"/>
      <c r="F65" s="22"/>
      <c r="G65" s="23" t="str">
        <f t="shared" si="3"/>
        <v/>
      </c>
      <c r="H65" s="23" t="str">
        <f t="shared" si="4"/>
        <v/>
      </c>
      <c r="I65" s="24"/>
      <c r="J65" s="25" t="str">
        <f t="shared" ca="1" si="5"/>
        <v/>
      </c>
      <c r="K65" s="14"/>
    </row>
    <row r="66" spans="1:11" x14ac:dyDescent="0.3">
      <c r="A66" s="14"/>
      <c r="B66" s="14"/>
      <c r="C66" s="14"/>
      <c r="D66" s="22"/>
      <c r="E66" s="22"/>
      <c r="F66" s="22"/>
      <c r="G66" s="23" t="str">
        <f t="shared" si="3"/>
        <v/>
      </c>
      <c r="H66" s="23" t="str">
        <f t="shared" si="4"/>
        <v/>
      </c>
      <c r="I66" s="24"/>
      <c r="J66" s="25" t="str">
        <f t="shared" ca="1" si="5"/>
        <v/>
      </c>
      <c r="K66" s="14"/>
    </row>
    <row r="67" spans="1:11" x14ac:dyDescent="0.3">
      <c r="A67" s="14"/>
      <c r="B67" s="14"/>
      <c r="C67" s="14"/>
      <c r="D67" s="22"/>
      <c r="E67" s="22"/>
      <c r="F67" s="22"/>
      <c r="G67" s="23" t="str">
        <f t="shared" si="3"/>
        <v/>
      </c>
      <c r="H67" s="23" t="str">
        <f t="shared" si="4"/>
        <v/>
      </c>
      <c r="I67" s="24"/>
      <c r="J67" s="25" t="str">
        <f t="shared" ca="1" si="5"/>
        <v/>
      </c>
      <c r="K67" s="14"/>
    </row>
    <row r="68" spans="1:11" x14ac:dyDescent="0.3">
      <c r="A68" s="14"/>
      <c r="B68" s="14"/>
      <c r="C68" s="14"/>
      <c r="D68" s="22"/>
      <c r="E68" s="22"/>
      <c r="F68" s="22"/>
      <c r="G68" s="23" t="str">
        <f t="shared" si="3"/>
        <v/>
      </c>
      <c r="H68" s="23" t="str">
        <f t="shared" si="4"/>
        <v/>
      </c>
      <c r="I68" s="24"/>
      <c r="J68" s="25" t="str">
        <f t="shared" ca="1" si="5"/>
        <v/>
      </c>
      <c r="K68" s="14"/>
    </row>
    <row r="69" spans="1:11" x14ac:dyDescent="0.3">
      <c r="A69" s="14"/>
      <c r="B69" s="14"/>
      <c r="C69" s="14"/>
      <c r="D69" s="22"/>
      <c r="E69" s="22"/>
      <c r="F69" s="22"/>
      <c r="G69" s="23" t="str">
        <f t="shared" ref="G69:G100" si="6">IF(AND($D69="",$E69=""),"",IF($E69&lt;&gt;"",$E69,$D69))</f>
        <v/>
      </c>
      <c r="H69" s="23" t="str">
        <f t="shared" ref="H69:H100" si="7">IF($G69="","",$G69-N($F69))</f>
        <v/>
      </c>
      <c r="I69" s="24"/>
      <c r="J69" s="25" t="str">
        <f t="shared" ref="J69:J100" ca="1" si="8">IF($G69="","",IF($H69&lt;=0,"Paid",IF($I69="",IF($E69="","Estimate","Booked"),IF($I69&lt;TODAY(),"Overdue",IF($I69-TODAY()&lt;=7,"Due soon","Booked")))))</f>
        <v/>
      </c>
      <c r="K69" s="14"/>
    </row>
    <row r="70" spans="1:11" x14ac:dyDescent="0.3">
      <c r="A70" s="14"/>
      <c r="B70" s="14"/>
      <c r="C70" s="14"/>
      <c r="D70" s="22"/>
      <c r="E70" s="22"/>
      <c r="F70" s="22"/>
      <c r="G70" s="23" t="str">
        <f t="shared" si="6"/>
        <v/>
      </c>
      <c r="H70" s="23" t="str">
        <f t="shared" si="7"/>
        <v/>
      </c>
      <c r="I70" s="24"/>
      <c r="J70" s="25" t="str">
        <f t="shared" ca="1" si="8"/>
        <v/>
      </c>
      <c r="K70" s="14"/>
    </row>
    <row r="71" spans="1:11" x14ac:dyDescent="0.3">
      <c r="A71" s="14"/>
      <c r="B71" s="14"/>
      <c r="C71" s="14"/>
      <c r="D71" s="22"/>
      <c r="E71" s="22"/>
      <c r="F71" s="22"/>
      <c r="G71" s="23" t="str">
        <f t="shared" si="6"/>
        <v/>
      </c>
      <c r="H71" s="23" t="str">
        <f t="shared" si="7"/>
        <v/>
      </c>
      <c r="I71" s="24"/>
      <c r="J71" s="25" t="str">
        <f t="shared" ca="1" si="8"/>
        <v/>
      </c>
      <c r="K71" s="14"/>
    </row>
    <row r="72" spans="1:11" x14ac:dyDescent="0.3">
      <c r="A72" s="14"/>
      <c r="B72" s="14"/>
      <c r="C72" s="14"/>
      <c r="D72" s="22"/>
      <c r="E72" s="22"/>
      <c r="F72" s="22"/>
      <c r="G72" s="23" t="str">
        <f t="shared" si="6"/>
        <v/>
      </c>
      <c r="H72" s="23" t="str">
        <f t="shared" si="7"/>
        <v/>
      </c>
      <c r="I72" s="24"/>
      <c r="J72" s="25" t="str">
        <f t="shared" ca="1" si="8"/>
        <v/>
      </c>
      <c r="K72" s="14"/>
    </row>
    <row r="73" spans="1:11" x14ac:dyDescent="0.3">
      <c r="A73" s="14"/>
      <c r="B73" s="14"/>
      <c r="C73" s="14"/>
      <c r="D73" s="22"/>
      <c r="E73" s="22"/>
      <c r="F73" s="22"/>
      <c r="G73" s="23" t="str">
        <f t="shared" si="6"/>
        <v/>
      </c>
      <c r="H73" s="23" t="str">
        <f t="shared" si="7"/>
        <v/>
      </c>
      <c r="I73" s="24"/>
      <c r="J73" s="25" t="str">
        <f t="shared" ca="1" si="8"/>
        <v/>
      </c>
      <c r="K73" s="14"/>
    </row>
    <row r="74" spans="1:11" x14ac:dyDescent="0.3">
      <c r="A74" s="14"/>
      <c r="B74" s="14"/>
      <c r="C74" s="14"/>
      <c r="D74" s="22"/>
      <c r="E74" s="22"/>
      <c r="F74" s="22"/>
      <c r="G74" s="23" t="str">
        <f t="shared" si="6"/>
        <v/>
      </c>
      <c r="H74" s="23" t="str">
        <f t="shared" si="7"/>
        <v/>
      </c>
      <c r="I74" s="24"/>
      <c r="J74" s="25" t="str">
        <f t="shared" ca="1" si="8"/>
        <v/>
      </c>
      <c r="K74" s="14"/>
    </row>
    <row r="75" spans="1:11" x14ac:dyDescent="0.3">
      <c r="A75" s="14"/>
      <c r="B75" s="14"/>
      <c r="C75" s="14"/>
      <c r="D75" s="22"/>
      <c r="E75" s="22"/>
      <c r="F75" s="22"/>
      <c r="G75" s="23" t="str">
        <f t="shared" si="6"/>
        <v/>
      </c>
      <c r="H75" s="23" t="str">
        <f t="shared" si="7"/>
        <v/>
      </c>
      <c r="I75" s="24"/>
      <c r="J75" s="25" t="str">
        <f t="shared" ca="1" si="8"/>
        <v/>
      </c>
      <c r="K75" s="14"/>
    </row>
    <row r="76" spans="1:11" x14ac:dyDescent="0.3">
      <c r="A76" s="14"/>
      <c r="B76" s="14"/>
      <c r="C76" s="14"/>
      <c r="D76" s="22"/>
      <c r="E76" s="22"/>
      <c r="F76" s="22"/>
      <c r="G76" s="23" t="str">
        <f t="shared" si="6"/>
        <v/>
      </c>
      <c r="H76" s="23" t="str">
        <f t="shared" si="7"/>
        <v/>
      </c>
      <c r="I76" s="24"/>
      <c r="J76" s="25" t="str">
        <f t="shared" ca="1" si="8"/>
        <v/>
      </c>
      <c r="K76" s="14"/>
    </row>
    <row r="77" spans="1:11" x14ac:dyDescent="0.3">
      <c r="A77" s="14"/>
      <c r="B77" s="14"/>
      <c r="C77" s="14"/>
      <c r="D77" s="22"/>
      <c r="E77" s="22"/>
      <c r="F77" s="22"/>
      <c r="G77" s="23" t="str">
        <f t="shared" si="6"/>
        <v/>
      </c>
      <c r="H77" s="23" t="str">
        <f t="shared" si="7"/>
        <v/>
      </c>
      <c r="I77" s="24"/>
      <c r="J77" s="25" t="str">
        <f t="shared" ca="1" si="8"/>
        <v/>
      </c>
      <c r="K77" s="14"/>
    </row>
    <row r="78" spans="1:11" x14ac:dyDescent="0.3">
      <c r="A78" s="14"/>
      <c r="B78" s="14"/>
      <c r="C78" s="14"/>
      <c r="D78" s="22"/>
      <c r="E78" s="22"/>
      <c r="F78" s="22"/>
      <c r="G78" s="23" t="str">
        <f t="shared" si="6"/>
        <v/>
      </c>
      <c r="H78" s="23" t="str">
        <f t="shared" si="7"/>
        <v/>
      </c>
      <c r="I78" s="24"/>
      <c r="J78" s="25" t="str">
        <f t="shared" ca="1" si="8"/>
        <v/>
      </c>
      <c r="K78" s="14"/>
    </row>
    <row r="79" spans="1:11" x14ac:dyDescent="0.3">
      <c r="A79" s="14"/>
      <c r="B79" s="14"/>
      <c r="C79" s="14"/>
      <c r="D79" s="22"/>
      <c r="E79" s="22"/>
      <c r="F79" s="22"/>
      <c r="G79" s="23" t="str">
        <f t="shared" si="6"/>
        <v/>
      </c>
      <c r="H79" s="23" t="str">
        <f t="shared" si="7"/>
        <v/>
      </c>
      <c r="I79" s="24"/>
      <c r="J79" s="25" t="str">
        <f t="shared" ca="1" si="8"/>
        <v/>
      </c>
      <c r="K79" s="14"/>
    </row>
    <row r="80" spans="1:11" x14ac:dyDescent="0.3">
      <c r="A80" s="14"/>
      <c r="B80" s="14"/>
      <c r="C80" s="14"/>
      <c r="D80" s="22"/>
      <c r="E80" s="22"/>
      <c r="F80" s="22"/>
      <c r="G80" s="23" t="str">
        <f t="shared" si="6"/>
        <v/>
      </c>
      <c r="H80" s="23" t="str">
        <f t="shared" si="7"/>
        <v/>
      </c>
      <c r="I80" s="24"/>
      <c r="J80" s="25" t="str">
        <f t="shared" ca="1" si="8"/>
        <v/>
      </c>
      <c r="K80" s="14"/>
    </row>
    <row r="81" spans="1:11" x14ac:dyDescent="0.3">
      <c r="A81" s="14"/>
      <c r="B81" s="14"/>
      <c r="C81" s="14"/>
      <c r="D81" s="22"/>
      <c r="E81" s="22"/>
      <c r="F81" s="22"/>
      <c r="G81" s="23" t="str">
        <f t="shared" si="6"/>
        <v/>
      </c>
      <c r="H81" s="23" t="str">
        <f t="shared" si="7"/>
        <v/>
      </c>
      <c r="I81" s="24"/>
      <c r="J81" s="25" t="str">
        <f t="shared" ca="1" si="8"/>
        <v/>
      </c>
      <c r="K81" s="14"/>
    </row>
    <row r="82" spans="1:11" x14ac:dyDescent="0.3">
      <c r="A82" s="14"/>
      <c r="B82" s="14"/>
      <c r="C82" s="14"/>
      <c r="D82" s="22"/>
      <c r="E82" s="22"/>
      <c r="F82" s="22"/>
      <c r="G82" s="23" t="str">
        <f t="shared" si="6"/>
        <v/>
      </c>
      <c r="H82" s="23" t="str">
        <f t="shared" si="7"/>
        <v/>
      </c>
      <c r="I82" s="24"/>
      <c r="J82" s="25" t="str">
        <f t="shared" ca="1" si="8"/>
        <v/>
      </c>
      <c r="K82" s="14"/>
    </row>
    <row r="83" spans="1:11" x14ac:dyDescent="0.3">
      <c r="A83" s="14"/>
      <c r="B83" s="14"/>
      <c r="C83" s="14"/>
      <c r="D83" s="22"/>
      <c r="E83" s="22"/>
      <c r="F83" s="22"/>
      <c r="G83" s="23" t="str">
        <f t="shared" si="6"/>
        <v/>
      </c>
      <c r="H83" s="23" t="str">
        <f t="shared" si="7"/>
        <v/>
      </c>
      <c r="I83" s="24"/>
      <c r="J83" s="25" t="str">
        <f t="shared" ca="1" si="8"/>
        <v/>
      </c>
      <c r="K83" s="14"/>
    </row>
    <row r="84" spans="1:11" x14ac:dyDescent="0.3">
      <c r="A84" s="14"/>
      <c r="B84" s="14"/>
      <c r="C84" s="14"/>
      <c r="D84" s="22"/>
      <c r="E84" s="22"/>
      <c r="F84" s="22"/>
      <c r="G84" s="23" t="str">
        <f t="shared" si="6"/>
        <v/>
      </c>
      <c r="H84" s="23" t="str">
        <f t="shared" si="7"/>
        <v/>
      </c>
      <c r="I84" s="24"/>
      <c r="J84" s="25" t="str">
        <f t="shared" ca="1" si="8"/>
        <v/>
      </c>
      <c r="K84" s="14"/>
    </row>
    <row r="85" spans="1:11" x14ac:dyDescent="0.3">
      <c r="A85" s="14"/>
      <c r="B85" s="14"/>
      <c r="C85" s="14"/>
      <c r="D85" s="22"/>
      <c r="E85" s="22"/>
      <c r="F85" s="22"/>
      <c r="G85" s="23" t="str">
        <f t="shared" si="6"/>
        <v/>
      </c>
      <c r="H85" s="23" t="str">
        <f t="shared" si="7"/>
        <v/>
      </c>
      <c r="I85" s="24"/>
      <c r="J85" s="25" t="str">
        <f t="shared" ca="1" si="8"/>
        <v/>
      </c>
      <c r="K85" s="14"/>
    </row>
    <row r="86" spans="1:11" x14ac:dyDescent="0.3">
      <c r="A86" s="14"/>
      <c r="B86" s="14"/>
      <c r="C86" s="14"/>
      <c r="D86" s="22"/>
      <c r="E86" s="22"/>
      <c r="F86" s="22"/>
      <c r="G86" s="23" t="str">
        <f t="shared" si="6"/>
        <v/>
      </c>
      <c r="H86" s="23" t="str">
        <f t="shared" si="7"/>
        <v/>
      </c>
      <c r="I86" s="24"/>
      <c r="J86" s="25" t="str">
        <f t="shared" ca="1" si="8"/>
        <v/>
      </c>
      <c r="K86" s="14"/>
    </row>
    <row r="87" spans="1:11" x14ac:dyDescent="0.3">
      <c r="A87" s="14"/>
      <c r="B87" s="14"/>
      <c r="C87" s="14"/>
      <c r="D87" s="22"/>
      <c r="E87" s="22"/>
      <c r="F87" s="22"/>
      <c r="G87" s="23" t="str">
        <f t="shared" si="6"/>
        <v/>
      </c>
      <c r="H87" s="23" t="str">
        <f t="shared" si="7"/>
        <v/>
      </c>
      <c r="I87" s="24"/>
      <c r="J87" s="25" t="str">
        <f t="shared" ca="1" si="8"/>
        <v/>
      </c>
      <c r="K87" s="14"/>
    </row>
    <row r="88" spans="1:11" x14ac:dyDescent="0.3">
      <c r="A88" s="14"/>
      <c r="B88" s="14"/>
      <c r="C88" s="14"/>
      <c r="D88" s="22"/>
      <c r="E88" s="22"/>
      <c r="F88" s="22"/>
      <c r="G88" s="23" t="str">
        <f t="shared" si="6"/>
        <v/>
      </c>
      <c r="H88" s="23" t="str">
        <f t="shared" si="7"/>
        <v/>
      </c>
      <c r="I88" s="24"/>
      <c r="J88" s="25" t="str">
        <f t="shared" ca="1" si="8"/>
        <v/>
      </c>
      <c r="K88" s="14"/>
    </row>
    <row r="89" spans="1:11" x14ac:dyDescent="0.3">
      <c r="A89" s="14"/>
      <c r="B89" s="14"/>
      <c r="C89" s="14"/>
      <c r="D89" s="22"/>
      <c r="E89" s="22"/>
      <c r="F89" s="22"/>
      <c r="G89" s="23" t="str">
        <f t="shared" si="6"/>
        <v/>
      </c>
      <c r="H89" s="23" t="str">
        <f t="shared" si="7"/>
        <v/>
      </c>
      <c r="I89" s="24"/>
      <c r="J89" s="25" t="str">
        <f t="shared" ca="1" si="8"/>
        <v/>
      </c>
      <c r="K89" s="14"/>
    </row>
    <row r="90" spans="1:11" x14ac:dyDescent="0.3">
      <c r="A90" s="14"/>
      <c r="B90" s="14"/>
      <c r="C90" s="14"/>
      <c r="D90" s="22"/>
      <c r="E90" s="22"/>
      <c r="F90" s="22"/>
      <c r="G90" s="23" t="str">
        <f t="shared" si="6"/>
        <v/>
      </c>
      <c r="H90" s="23" t="str">
        <f t="shared" si="7"/>
        <v/>
      </c>
      <c r="I90" s="24"/>
      <c r="J90" s="25" t="str">
        <f t="shared" ca="1" si="8"/>
        <v/>
      </c>
      <c r="K90" s="14"/>
    </row>
    <row r="91" spans="1:11" x14ac:dyDescent="0.3">
      <c r="A91" s="14"/>
      <c r="B91" s="14"/>
      <c r="C91" s="14"/>
      <c r="D91" s="22"/>
      <c r="E91" s="22"/>
      <c r="F91" s="22"/>
      <c r="G91" s="23" t="str">
        <f t="shared" si="6"/>
        <v/>
      </c>
      <c r="H91" s="23" t="str">
        <f t="shared" si="7"/>
        <v/>
      </c>
      <c r="I91" s="24"/>
      <c r="J91" s="25" t="str">
        <f t="shared" ca="1" si="8"/>
        <v/>
      </c>
      <c r="K91" s="14"/>
    </row>
    <row r="92" spans="1:11" x14ac:dyDescent="0.3">
      <c r="A92" s="14"/>
      <c r="B92" s="14"/>
      <c r="C92" s="14"/>
      <c r="D92" s="22"/>
      <c r="E92" s="22"/>
      <c r="F92" s="22"/>
      <c r="G92" s="23" t="str">
        <f t="shared" si="6"/>
        <v/>
      </c>
      <c r="H92" s="23" t="str">
        <f t="shared" si="7"/>
        <v/>
      </c>
      <c r="I92" s="24"/>
      <c r="J92" s="25" t="str">
        <f t="shared" ca="1" si="8"/>
        <v/>
      </c>
      <c r="K92" s="14"/>
    </row>
    <row r="93" spans="1:11" x14ac:dyDescent="0.3">
      <c r="A93" s="14"/>
      <c r="B93" s="14"/>
      <c r="C93" s="14"/>
      <c r="D93" s="22"/>
      <c r="E93" s="22"/>
      <c r="F93" s="22"/>
      <c r="G93" s="23" t="str">
        <f t="shared" si="6"/>
        <v/>
      </c>
      <c r="H93" s="23" t="str">
        <f t="shared" si="7"/>
        <v/>
      </c>
      <c r="I93" s="24"/>
      <c r="J93" s="25" t="str">
        <f t="shared" ca="1" si="8"/>
        <v/>
      </c>
      <c r="K93" s="14"/>
    </row>
    <row r="94" spans="1:11" x14ac:dyDescent="0.3">
      <c r="A94" s="14"/>
      <c r="B94" s="14"/>
      <c r="C94" s="14"/>
      <c r="D94" s="22"/>
      <c r="E94" s="22"/>
      <c r="F94" s="22"/>
      <c r="G94" s="23" t="str">
        <f t="shared" si="6"/>
        <v/>
      </c>
      <c r="H94" s="23" t="str">
        <f t="shared" si="7"/>
        <v/>
      </c>
      <c r="I94" s="24"/>
      <c r="J94" s="25" t="str">
        <f t="shared" ca="1" si="8"/>
        <v/>
      </c>
      <c r="K94" s="14"/>
    </row>
    <row r="95" spans="1:11" x14ac:dyDescent="0.3">
      <c r="A95" s="14"/>
      <c r="B95" s="14"/>
      <c r="C95" s="14"/>
      <c r="D95" s="22"/>
      <c r="E95" s="22"/>
      <c r="F95" s="22"/>
      <c r="G95" s="23" t="str">
        <f t="shared" si="6"/>
        <v/>
      </c>
      <c r="H95" s="23" t="str">
        <f t="shared" si="7"/>
        <v/>
      </c>
      <c r="I95" s="24"/>
      <c r="J95" s="25" t="str">
        <f t="shared" ca="1" si="8"/>
        <v/>
      </c>
      <c r="K95" s="14"/>
    </row>
    <row r="96" spans="1:11" x14ac:dyDescent="0.3">
      <c r="A96" s="14"/>
      <c r="B96" s="14"/>
      <c r="C96" s="14"/>
      <c r="D96" s="22"/>
      <c r="E96" s="22"/>
      <c r="F96" s="22"/>
      <c r="G96" s="23" t="str">
        <f t="shared" si="6"/>
        <v/>
      </c>
      <c r="H96" s="23" t="str">
        <f t="shared" si="7"/>
        <v/>
      </c>
      <c r="I96" s="24"/>
      <c r="J96" s="25" t="str">
        <f t="shared" ca="1" si="8"/>
        <v/>
      </c>
      <c r="K96" s="14"/>
    </row>
    <row r="97" spans="1:11" x14ac:dyDescent="0.3">
      <c r="A97" s="14"/>
      <c r="B97" s="14"/>
      <c r="C97" s="14"/>
      <c r="D97" s="22"/>
      <c r="E97" s="22"/>
      <c r="F97" s="22"/>
      <c r="G97" s="23" t="str">
        <f t="shared" si="6"/>
        <v/>
      </c>
      <c r="H97" s="23" t="str">
        <f t="shared" si="7"/>
        <v/>
      </c>
      <c r="I97" s="24"/>
      <c r="J97" s="25" t="str">
        <f t="shared" ca="1" si="8"/>
        <v/>
      </c>
      <c r="K97" s="14"/>
    </row>
    <row r="98" spans="1:11" x14ac:dyDescent="0.3">
      <c r="A98" s="14"/>
      <c r="B98" s="14"/>
      <c r="C98" s="14"/>
      <c r="D98" s="22"/>
      <c r="E98" s="22"/>
      <c r="F98" s="22"/>
      <c r="G98" s="23" t="str">
        <f t="shared" si="6"/>
        <v/>
      </c>
      <c r="H98" s="23" t="str">
        <f t="shared" si="7"/>
        <v/>
      </c>
      <c r="I98" s="24"/>
      <c r="J98" s="25" t="str">
        <f t="shared" ca="1" si="8"/>
        <v/>
      </c>
      <c r="K98" s="14"/>
    </row>
    <row r="99" spans="1:11" x14ac:dyDescent="0.3">
      <c r="A99" s="14"/>
      <c r="B99" s="14"/>
      <c r="C99" s="14"/>
      <c r="D99" s="22"/>
      <c r="E99" s="22"/>
      <c r="F99" s="22"/>
      <c r="G99" s="23" t="str">
        <f t="shared" si="6"/>
        <v/>
      </c>
      <c r="H99" s="23" t="str">
        <f t="shared" si="7"/>
        <v/>
      </c>
      <c r="I99" s="24"/>
      <c r="J99" s="25" t="str">
        <f t="shared" ca="1" si="8"/>
        <v/>
      </c>
      <c r="K99" s="14"/>
    </row>
    <row r="100" spans="1:11" x14ac:dyDescent="0.3">
      <c r="A100" s="14"/>
      <c r="B100" s="14"/>
      <c r="C100" s="14"/>
      <c r="D100" s="22"/>
      <c r="E100" s="22"/>
      <c r="F100" s="22"/>
      <c r="G100" s="23" t="str">
        <f t="shared" si="6"/>
        <v/>
      </c>
      <c r="H100" s="23" t="str">
        <f t="shared" si="7"/>
        <v/>
      </c>
      <c r="I100" s="24"/>
      <c r="J100" s="25" t="str">
        <f t="shared" ca="1" si="8"/>
        <v/>
      </c>
      <c r="K100" s="14"/>
    </row>
    <row r="101" spans="1:11" x14ac:dyDescent="0.3">
      <c r="A101" s="14"/>
      <c r="B101" s="14"/>
      <c r="C101" s="14"/>
      <c r="D101" s="22"/>
      <c r="E101" s="22"/>
      <c r="F101" s="22"/>
      <c r="G101" s="23" t="str">
        <f t="shared" ref="G101:G132" si="9">IF(AND($D101="",$E101=""),"",IF($E101&lt;&gt;"",$E101,$D101))</f>
        <v/>
      </c>
      <c r="H101" s="23" t="str">
        <f t="shared" ref="H101:H132" si="10">IF($G101="","",$G101-N($F101))</f>
        <v/>
      </c>
      <c r="I101" s="24"/>
      <c r="J101" s="25" t="str">
        <f t="shared" ref="J101:J132" ca="1" si="11">IF($G101="","",IF($H101&lt;=0,"Paid",IF($I101="",IF($E101="","Estimate","Booked"),IF($I101&lt;TODAY(),"Overdue",IF($I101-TODAY()&lt;=7,"Due soon","Booked")))))</f>
        <v/>
      </c>
      <c r="K101" s="14"/>
    </row>
    <row r="102" spans="1:11" x14ac:dyDescent="0.3">
      <c r="A102" s="14"/>
      <c r="B102" s="14"/>
      <c r="C102" s="14"/>
      <c r="D102" s="22"/>
      <c r="E102" s="22"/>
      <c r="F102" s="22"/>
      <c r="G102" s="23" t="str">
        <f t="shared" si="9"/>
        <v/>
      </c>
      <c r="H102" s="23" t="str">
        <f t="shared" si="10"/>
        <v/>
      </c>
      <c r="I102" s="24"/>
      <c r="J102" s="25" t="str">
        <f t="shared" ca="1" si="11"/>
        <v/>
      </c>
      <c r="K102" s="14"/>
    </row>
    <row r="103" spans="1:11" x14ac:dyDescent="0.3">
      <c r="A103" s="14"/>
      <c r="B103" s="14"/>
      <c r="C103" s="14"/>
      <c r="D103" s="22"/>
      <c r="E103" s="22"/>
      <c r="F103" s="22"/>
      <c r="G103" s="23" t="str">
        <f t="shared" si="9"/>
        <v/>
      </c>
      <c r="H103" s="23" t="str">
        <f t="shared" si="10"/>
        <v/>
      </c>
      <c r="I103" s="24"/>
      <c r="J103" s="25" t="str">
        <f t="shared" ca="1" si="11"/>
        <v/>
      </c>
      <c r="K103" s="14"/>
    </row>
    <row r="104" spans="1:11" x14ac:dyDescent="0.3">
      <c r="A104" s="14"/>
      <c r="B104" s="14"/>
      <c r="C104" s="14"/>
      <c r="D104" s="22"/>
      <c r="E104" s="22"/>
      <c r="F104" s="22"/>
      <c r="G104" s="23" t="str">
        <f t="shared" si="9"/>
        <v/>
      </c>
      <c r="H104" s="23" t="str">
        <f t="shared" si="10"/>
        <v/>
      </c>
      <c r="I104" s="24"/>
      <c r="J104" s="25" t="str">
        <f t="shared" ca="1" si="11"/>
        <v/>
      </c>
      <c r="K104" s="14"/>
    </row>
    <row r="105" spans="1:11" x14ac:dyDescent="0.3">
      <c r="A105" s="14"/>
      <c r="B105" s="14"/>
      <c r="C105" s="14"/>
      <c r="D105" s="22"/>
      <c r="E105" s="22"/>
      <c r="F105" s="22"/>
      <c r="G105" s="23" t="str">
        <f t="shared" si="9"/>
        <v/>
      </c>
      <c r="H105" s="23" t="str">
        <f t="shared" si="10"/>
        <v/>
      </c>
      <c r="I105" s="24"/>
      <c r="J105" s="25" t="str">
        <f t="shared" ca="1" si="11"/>
        <v/>
      </c>
      <c r="K105" s="14"/>
    </row>
    <row r="106" spans="1:11" x14ac:dyDescent="0.3">
      <c r="A106" s="14"/>
      <c r="B106" s="14"/>
      <c r="C106" s="14"/>
      <c r="D106" s="22"/>
      <c r="E106" s="22"/>
      <c r="F106" s="22"/>
      <c r="G106" s="23" t="str">
        <f t="shared" si="9"/>
        <v/>
      </c>
      <c r="H106" s="23" t="str">
        <f t="shared" si="10"/>
        <v/>
      </c>
      <c r="I106" s="24"/>
      <c r="J106" s="25" t="str">
        <f t="shared" ca="1" si="11"/>
        <v/>
      </c>
      <c r="K106" s="14"/>
    </row>
    <row r="107" spans="1:11" x14ac:dyDescent="0.3">
      <c r="A107" s="14"/>
      <c r="B107" s="14"/>
      <c r="C107" s="14"/>
      <c r="D107" s="22"/>
      <c r="E107" s="22"/>
      <c r="F107" s="22"/>
      <c r="G107" s="23" t="str">
        <f t="shared" si="9"/>
        <v/>
      </c>
      <c r="H107" s="23" t="str">
        <f t="shared" si="10"/>
        <v/>
      </c>
      <c r="I107" s="24"/>
      <c r="J107" s="25" t="str">
        <f t="shared" ca="1" si="11"/>
        <v/>
      </c>
      <c r="K107" s="14"/>
    </row>
    <row r="108" spans="1:11" x14ac:dyDescent="0.3">
      <c r="A108" s="14"/>
      <c r="B108" s="14"/>
      <c r="C108" s="14"/>
      <c r="D108" s="22"/>
      <c r="E108" s="22"/>
      <c r="F108" s="22"/>
      <c r="G108" s="23" t="str">
        <f t="shared" si="9"/>
        <v/>
      </c>
      <c r="H108" s="23" t="str">
        <f t="shared" si="10"/>
        <v/>
      </c>
      <c r="I108" s="24"/>
      <c r="J108" s="25" t="str">
        <f t="shared" ca="1" si="11"/>
        <v/>
      </c>
      <c r="K108" s="14"/>
    </row>
    <row r="109" spans="1:11" x14ac:dyDescent="0.3">
      <c r="A109" s="14"/>
      <c r="B109" s="14"/>
      <c r="C109" s="14"/>
      <c r="D109" s="22"/>
      <c r="E109" s="22"/>
      <c r="F109" s="22"/>
      <c r="G109" s="23" t="str">
        <f t="shared" si="9"/>
        <v/>
      </c>
      <c r="H109" s="23" t="str">
        <f t="shared" si="10"/>
        <v/>
      </c>
      <c r="I109" s="24"/>
      <c r="J109" s="25" t="str">
        <f t="shared" ca="1" si="11"/>
        <v/>
      </c>
      <c r="K109" s="14"/>
    </row>
    <row r="110" spans="1:11" x14ac:dyDescent="0.3">
      <c r="A110" s="14"/>
      <c r="B110" s="14"/>
      <c r="C110" s="14"/>
      <c r="D110" s="22"/>
      <c r="E110" s="22"/>
      <c r="F110" s="22"/>
      <c r="G110" s="23" t="str">
        <f t="shared" si="9"/>
        <v/>
      </c>
      <c r="H110" s="23" t="str">
        <f t="shared" si="10"/>
        <v/>
      </c>
      <c r="I110" s="24"/>
      <c r="J110" s="25" t="str">
        <f t="shared" ca="1" si="11"/>
        <v/>
      </c>
      <c r="K110" s="14"/>
    </row>
    <row r="111" spans="1:11" x14ac:dyDescent="0.3">
      <c r="A111" s="14"/>
      <c r="B111" s="14"/>
      <c r="C111" s="14"/>
      <c r="D111" s="22"/>
      <c r="E111" s="22"/>
      <c r="F111" s="22"/>
      <c r="G111" s="23" t="str">
        <f t="shared" si="9"/>
        <v/>
      </c>
      <c r="H111" s="23" t="str">
        <f t="shared" si="10"/>
        <v/>
      </c>
      <c r="I111" s="24"/>
      <c r="J111" s="25" t="str">
        <f t="shared" ca="1" si="11"/>
        <v/>
      </c>
      <c r="K111" s="14"/>
    </row>
    <row r="112" spans="1:11" x14ac:dyDescent="0.3">
      <c r="A112" s="14"/>
      <c r="B112" s="14"/>
      <c r="C112" s="14"/>
      <c r="D112" s="22"/>
      <c r="E112" s="22"/>
      <c r="F112" s="22"/>
      <c r="G112" s="23" t="str">
        <f t="shared" si="9"/>
        <v/>
      </c>
      <c r="H112" s="23" t="str">
        <f t="shared" si="10"/>
        <v/>
      </c>
      <c r="I112" s="24"/>
      <c r="J112" s="25" t="str">
        <f t="shared" ca="1" si="11"/>
        <v/>
      </c>
      <c r="K112" s="14"/>
    </row>
    <row r="113" spans="1:11" x14ac:dyDescent="0.3">
      <c r="A113" s="14"/>
      <c r="B113" s="14"/>
      <c r="C113" s="14"/>
      <c r="D113" s="22"/>
      <c r="E113" s="22"/>
      <c r="F113" s="22"/>
      <c r="G113" s="23" t="str">
        <f t="shared" si="9"/>
        <v/>
      </c>
      <c r="H113" s="23" t="str">
        <f t="shared" si="10"/>
        <v/>
      </c>
      <c r="I113" s="24"/>
      <c r="J113" s="25" t="str">
        <f t="shared" ca="1" si="11"/>
        <v/>
      </c>
      <c r="K113" s="14"/>
    </row>
    <row r="114" spans="1:11" x14ac:dyDescent="0.3">
      <c r="A114" s="14"/>
      <c r="B114" s="14"/>
      <c r="C114" s="14"/>
      <c r="D114" s="22"/>
      <c r="E114" s="22"/>
      <c r="F114" s="22"/>
      <c r="G114" s="23" t="str">
        <f t="shared" si="9"/>
        <v/>
      </c>
      <c r="H114" s="23" t="str">
        <f t="shared" si="10"/>
        <v/>
      </c>
      <c r="I114" s="24"/>
      <c r="J114" s="25" t="str">
        <f t="shared" ca="1" si="11"/>
        <v/>
      </c>
      <c r="K114" s="14"/>
    </row>
    <row r="115" spans="1:11" x14ac:dyDescent="0.3">
      <c r="A115" s="14"/>
      <c r="B115" s="14"/>
      <c r="C115" s="14"/>
      <c r="D115" s="22"/>
      <c r="E115" s="22"/>
      <c r="F115" s="22"/>
      <c r="G115" s="23" t="str">
        <f t="shared" si="9"/>
        <v/>
      </c>
      <c r="H115" s="23" t="str">
        <f t="shared" si="10"/>
        <v/>
      </c>
      <c r="I115" s="24"/>
      <c r="J115" s="25" t="str">
        <f t="shared" ca="1" si="11"/>
        <v/>
      </c>
      <c r="K115" s="14"/>
    </row>
    <row r="116" spans="1:11" x14ac:dyDescent="0.3">
      <c r="A116" s="14"/>
      <c r="B116" s="14"/>
      <c r="C116" s="14"/>
      <c r="D116" s="22"/>
      <c r="E116" s="22"/>
      <c r="F116" s="22"/>
      <c r="G116" s="23" t="str">
        <f t="shared" si="9"/>
        <v/>
      </c>
      <c r="H116" s="23" t="str">
        <f t="shared" si="10"/>
        <v/>
      </c>
      <c r="I116" s="24"/>
      <c r="J116" s="25" t="str">
        <f t="shared" ca="1" si="11"/>
        <v/>
      </c>
      <c r="K116" s="14"/>
    </row>
    <row r="117" spans="1:11" x14ac:dyDescent="0.3">
      <c r="A117" s="14"/>
      <c r="B117" s="14"/>
      <c r="C117" s="14"/>
      <c r="D117" s="22"/>
      <c r="E117" s="22"/>
      <c r="F117" s="22"/>
      <c r="G117" s="23" t="str">
        <f t="shared" si="9"/>
        <v/>
      </c>
      <c r="H117" s="23" t="str">
        <f t="shared" si="10"/>
        <v/>
      </c>
      <c r="I117" s="24"/>
      <c r="J117" s="25" t="str">
        <f t="shared" ca="1" si="11"/>
        <v/>
      </c>
      <c r="K117" s="14"/>
    </row>
    <row r="118" spans="1:11" x14ac:dyDescent="0.3">
      <c r="A118" s="14"/>
      <c r="B118" s="14"/>
      <c r="C118" s="14"/>
      <c r="D118" s="22"/>
      <c r="E118" s="22"/>
      <c r="F118" s="22"/>
      <c r="G118" s="23" t="str">
        <f t="shared" si="9"/>
        <v/>
      </c>
      <c r="H118" s="23" t="str">
        <f t="shared" si="10"/>
        <v/>
      </c>
      <c r="I118" s="24"/>
      <c r="J118" s="25" t="str">
        <f t="shared" ca="1" si="11"/>
        <v/>
      </c>
      <c r="K118" s="14"/>
    </row>
    <row r="119" spans="1:11" x14ac:dyDescent="0.3">
      <c r="A119" s="14"/>
      <c r="B119" s="14"/>
      <c r="C119" s="14"/>
      <c r="D119" s="22"/>
      <c r="E119" s="22"/>
      <c r="F119" s="22"/>
      <c r="G119" s="23" t="str">
        <f t="shared" si="9"/>
        <v/>
      </c>
      <c r="H119" s="23" t="str">
        <f t="shared" si="10"/>
        <v/>
      </c>
      <c r="I119" s="24"/>
      <c r="J119" s="25" t="str">
        <f t="shared" ca="1" si="11"/>
        <v/>
      </c>
      <c r="K119" s="14"/>
    </row>
    <row r="120" spans="1:11" x14ac:dyDescent="0.3">
      <c r="A120" s="14"/>
      <c r="B120" s="14"/>
      <c r="C120" s="14"/>
      <c r="D120" s="22"/>
      <c r="E120" s="22"/>
      <c r="F120" s="22"/>
      <c r="G120" s="23" t="str">
        <f t="shared" si="9"/>
        <v/>
      </c>
      <c r="H120" s="23" t="str">
        <f t="shared" si="10"/>
        <v/>
      </c>
      <c r="I120" s="24"/>
      <c r="J120" s="25" t="str">
        <f t="shared" ca="1" si="11"/>
        <v/>
      </c>
      <c r="K120" s="14"/>
    </row>
    <row r="121" spans="1:11" x14ac:dyDescent="0.3">
      <c r="A121" s="14"/>
      <c r="B121" s="14"/>
      <c r="C121" s="14"/>
      <c r="D121" s="22"/>
      <c r="E121" s="22"/>
      <c r="F121" s="22"/>
      <c r="G121" s="23" t="str">
        <f t="shared" si="9"/>
        <v/>
      </c>
      <c r="H121" s="23" t="str">
        <f t="shared" si="10"/>
        <v/>
      </c>
      <c r="I121" s="24"/>
      <c r="J121" s="25" t="str">
        <f t="shared" ca="1" si="11"/>
        <v/>
      </c>
      <c r="K121" s="14"/>
    </row>
    <row r="122" spans="1:11" x14ac:dyDescent="0.3">
      <c r="A122" s="14"/>
      <c r="B122" s="14"/>
      <c r="C122" s="14"/>
      <c r="D122" s="22"/>
      <c r="E122" s="22"/>
      <c r="F122" s="22"/>
      <c r="G122" s="23" t="str">
        <f t="shared" si="9"/>
        <v/>
      </c>
      <c r="H122" s="23" t="str">
        <f t="shared" si="10"/>
        <v/>
      </c>
      <c r="I122" s="24"/>
      <c r="J122" s="25" t="str">
        <f t="shared" ca="1" si="11"/>
        <v/>
      </c>
      <c r="K122" s="14"/>
    </row>
    <row r="123" spans="1:11" x14ac:dyDescent="0.3">
      <c r="A123" s="14"/>
      <c r="B123" s="14"/>
      <c r="C123" s="14"/>
      <c r="D123" s="22"/>
      <c r="E123" s="22"/>
      <c r="F123" s="22"/>
      <c r="G123" s="23" t="str">
        <f t="shared" si="9"/>
        <v/>
      </c>
      <c r="H123" s="23" t="str">
        <f t="shared" si="10"/>
        <v/>
      </c>
      <c r="I123" s="24"/>
      <c r="J123" s="25" t="str">
        <f t="shared" ca="1" si="11"/>
        <v/>
      </c>
      <c r="K123" s="14"/>
    </row>
    <row r="124" spans="1:11" x14ac:dyDescent="0.3">
      <c r="A124" s="14"/>
      <c r="B124" s="14"/>
      <c r="C124" s="14"/>
      <c r="D124" s="22"/>
      <c r="E124" s="22"/>
      <c r="F124" s="22"/>
      <c r="G124" s="23" t="str">
        <f t="shared" si="9"/>
        <v/>
      </c>
      <c r="H124" s="23" t="str">
        <f t="shared" si="10"/>
        <v/>
      </c>
      <c r="I124" s="24"/>
      <c r="J124" s="25" t="str">
        <f t="shared" ca="1" si="11"/>
        <v/>
      </c>
      <c r="K124" s="14"/>
    </row>
    <row r="125" spans="1:11" x14ac:dyDescent="0.3">
      <c r="A125" s="14"/>
      <c r="B125" s="14"/>
      <c r="C125" s="14"/>
      <c r="D125" s="22"/>
      <c r="E125" s="22"/>
      <c r="F125" s="22"/>
      <c r="G125" s="23" t="str">
        <f t="shared" si="9"/>
        <v/>
      </c>
      <c r="H125" s="23" t="str">
        <f t="shared" si="10"/>
        <v/>
      </c>
      <c r="I125" s="24"/>
      <c r="J125" s="25" t="str">
        <f t="shared" ca="1" si="11"/>
        <v/>
      </c>
      <c r="K125" s="14"/>
    </row>
    <row r="126" spans="1:11" x14ac:dyDescent="0.3">
      <c r="A126" s="14"/>
      <c r="B126" s="14"/>
      <c r="C126" s="14"/>
      <c r="D126" s="22"/>
      <c r="E126" s="22"/>
      <c r="F126" s="22"/>
      <c r="G126" s="23" t="str">
        <f t="shared" si="9"/>
        <v/>
      </c>
      <c r="H126" s="23" t="str">
        <f t="shared" si="10"/>
        <v/>
      </c>
      <c r="I126" s="24"/>
      <c r="J126" s="25" t="str">
        <f t="shared" ca="1" si="11"/>
        <v/>
      </c>
      <c r="K126" s="14"/>
    </row>
    <row r="127" spans="1:11" x14ac:dyDescent="0.3">
      <c r="A127" s="14"/>
      <c r="B127" s="14"/>
      <c r="C127" s="14"/>
      <c r="D127" s="22"/>
      <c r="E127" s="22"/>
      <c r="F127" s="22"/>
      <c r="G127" s="23" t="str">
        <f t="shared" si="9"/>
        <v/>
      </c>
      <c r="H127" s="23" t="str">
        <f t="shared" si="10"/>
        <v/>
      </c>
      <c r="I127" s="24"/>
      <c r="J127" s="25" t="str">
        <f t="shared" ca="1" si="11"/>
        <v/>
      </c>
      <c r="K127" s="14"/>
    </row>
    <row r="128" spans="1:11" x14ac:dyDescent="0.3">
      <c r="A128" s="14"/>
      <c r="B128" s="14"/>
      <c r="C128" s="14"/>
      <c r="D128" s="22"/>
      <c r="E128" s="22"/>
      <c r="F128" s="22"/>
      <c r="G128" s="23" t="str">
        <f t="shared" si="9"/>
        <v/>
      </c>
      <c r="H128" s="23" t="str">
        <f t="shared" si="10"/>
        <v/>
      </c>
      <c r="I128" s="24"/>
      <c r="J128" s="25" t="str">
        <f t="shared" ca="1" si="11"/>
        <v/>
      </c>
      <c r="K128" s="14"/>
    </row>
    <row r="129" spans="1:11" x14ac:dyDescent="0.3">
      <c r="A129" s="14"/>
      <c r="B129" s="14"/>
      <c r="C129" s="14"/>
      <c r="D129" s="22"/>
      <c r="E129" s="22"/>
      <c r="F129" s="22"/>
      <c r="G129" s="23" t="str">
        <f t="shared" si="9"/>
        <v/>
      </c>
      <c r="H129" s="23" t="str">
        <f t="shared" si="10"/>
        <v/>
      </c>
      <c r="I129" s="24"/>
      <c r="J129" s="25" t="str">
        <f t="shared" ca="1" si="11"/>
        <v/>
      </c>
      <c r="K129" s="14"/>
    </row>
    <row r="130" spans="1:11" x14ac:dyDescent="0.3">
      <c r="A130" s="14"/>
      <c r="B130" s="14"/>
      <c r="C130" s="14"/>
      <c r="D130" s="22"/>
      <c r="E130" s="22"/>
      <c r="F130" s="22"/>
      <c r="G130" s="23" t="str">
        <f t="shared" si="9"/>
        <v/>
      </c>
      <c r="H130" s="23" t="str">
        <f t="shared" si="10"/>
        <v/>
      </c>
      <c r="I130" s="24"/>
      <c r="J130" s="25" t="str">
        <f t="shared" ca="1" si="11"/>
        <v/>
      </c>
      <c r="K130" s="14"/>
    </row>
    <row r="131" spans="1:11" x14ac:dyDescent="0.3">
      <c r="A131" s="14"/>
      <c r="B131" s="14"/>
      <c r="C131" s="14"/>
      <c r="D131" s="22"/>
      <c r="E131" s="22"/>
      <c r="F131" s="22"/>
      <c r="G131" s="23" t="str">
        <f t="shared" si="9"/>
        <v/>
      </c>
      <c r="H131" s="23" t="str">
        <f t="shared" si="10"/>
        <v/>
      </c>
      <c r="I131" s="24"/>
      <c r="J131" s="25" t="str">
        <f t="shared" ca="1" si="11"/>
        <v/>
      </c>
      <c r="K131" s="14"/>
    </row>
    <row r="132" spans="1:11" x14ac:dyDescent="0.3">
      <c r="A132" s="14"/>
      <c r="B132" s="14"/>
      <c r="C132" s="14"/>
      <c r="D132" s="22"/>
      <c r="E132" s="22"/>
      <c r="F132" s="22"/>
      <c r="G132" s="23" t="str">
        <f t="shared" si="9"/>
        <v/>
      </c>
      <c r="H132" s="23" t="str">
        <f t="shared" si="10"/>
        <v/>
      </c>
      <c r="I132" s="24"/>
      <c r="J132" s="25" t="str">
        <f t="shared" ca="1" si="11"/>
        <v/>
      </c>
      <c r="K132" s="14"/>
    </row>
    <row r="133" spans="1:11" x14ac:dyDescent="0.3">
      <c r="A133" s="14"/>
      <c r="B133" s="14"/>
      <c r="C133" s="14"/>
      <c r="D133" s="22"/>
      <c r="E133" s="22"/>
      <c r="F133" s="22"/>
      <c r="G133" s="23" t="str">
        <f t="shared" ref="G133:G164" si="12">IF(AND($D133="",$E133=""),"",IF($E133&lt;&gt;"",$E133,$D133))</f>
        <v/>
      </c>
      <c r="H133" s="23" t="str">
        <f t="shared" ref="H133:H164" si="13">IF($G133="","",$G133-N($F133))</f>
        <v/>
      </c>
      <c r="I133" s="24"/>
      <c r="J133" s="25" t="str">
        <f t="shared" ref="J133:J164" ca="1" si="14">IF($G133="","",IF($H133&lt;=0,"Paid",IF($I133="",IF($E133="","Estimate","Booked"),IF($I133&lt;TODAY(),"Overdue",IF($I133-TODAY()&lt;=7,"Due soon","Booked")))))</f>
        <v/>
      </c>
      <c r="K133" s="14"/>
    </row>
    <row r="134" spans="1:11" x14ac:dyDescent="0.3">
      <c r="A134" s="14"/>
      <c r="B134" s="14"/>
      <c r="C134" s="14"/>
      <c r="D134" s="22"/>
      <c r="E134" s="22"/>
      <c r="F134" s="22"/>
      <c r="G134" s="23" t="str">
        <f t="shared" si="12"/>
        <v/>
      </c>
      <c r="H134" s="23" t="str">
        <f t="shared" si="13"/>
        <v/>
      </c>
      <c r="I134" s="24"/>
      <c r="J134" s="25" t="str">
        <f t="shared" ca="1" si="14"/>
        <v/>
      </c>
      <c r="K134" s="14"/>
    </row>
    <row r="135" spans="1:11" x14ac:dyDescent="0.3">
      <c r="A135" s="14"/>
      <c r="B135" s="14"/>
      <c r="C135" s="14"/>
      <c r="D135" s="22"/>
      <c r="E135" s="22"/>
      <c r="F135" s="22"/>
      <c r="G135" s="23" t="str">
        <f t="shared" si="12"/>
        <v/>
      </c>
      <c r="H135" s="23" t="str">
        <f t="shared" si="13"/>
        <v/>
      </c>
      <c r="I135" s="24"/>
      <c r="J135" s="25" t="str">
        <f t="shared" ca="1" si="14"/>
        <v/>
      </c>
      <c r="K135" s="14"/>
    </row>
    <row r="136" spans="1:11" x14ac:dyDescent="0.3">
      <c r="A136" s="14"/>
      <c r="B136" s="14"/>
      <c r="C136" s="14"/>
      <c r="D136" s="22"/>
      <c r="E136" s="22"/>
      <c r="F136" s="22"/>
      <c r="G136" s="23" t="str">
        <f t="shared" si="12"/>
        <v/>
      </c>
      <c r="H136" s="23" t="str">
        <f t="shared" si="13"/>
        <v/>
      </c>
      <c r="I136" s="24"/>
      <c r="J136" s="25" t="str">
        <f t="shared" ca="1" si="14"/>
        <v/>
      </c>
      <c r="K136" s="14"/>
    </row>
    <row r="137" spans="1:11" x14ac:dyDescent="0.3">
      <c r="A137" s="14"/>
      <c r="B137" s="14"/>
      <c r="C137" s="14"/>
      <c r="D137" s="22"/>
      <c r="E137" s="22"/>
      <c r="F137" s="22"/>
      <c r="G137" s="23" t="str">
        <f t="shared" si="12"/>
        <v/>
      </c>
      <c r="H137" s="23" t="str">
        <f t="shared" si="13"/>
        <v/>
      </c>
      <c r="I137" s="24"/>
      <c r="J137" s="25" t="str">
        <f t="shared" ca="1" si="14"/>
        <v/>
      </c>
      <c r="K137" s="14"/>
    </row>
    <row r="138" spans="1:11" x14ac:dyDescent="0.3">
      <c r="A138" s="14"/>
      <c r="B138" s="14"/>
      <c r="C138" s="14"/>
      <c r="D138" s="22"/>
      <c r="E138" s="22"/>
      <c r="F138" s="22"/>
      <c r="G138" s="23" t="str">
        <f t="shared" si="12"/>
        <v/>
      </c>
      <c r="H138" s="23" t="str">
        <f t="shared" si="13"/>
        <v/>
      </c>
      <c r="I138" s="24"/>
      <c r="J138" s="25" t="str">
        <f t="shared" ca="1" si="14"/>
        <v/>
      </c>
      <c r="K138" s="14"/>
    </row>
    <row r="139" spans="1:11" x14ac:dyDescent="0.3">
      <c r="A139" s="14"/>
      <c r="B139" s="14"/>
      <c r="C139" s="14"/>
      <c r="D139" s="22"/>
      <c r="E139" s="22"/>
      <c r="F139" s="22"/>
      <c r="G139" s="23" t="str">
        <f t="shared" si="12"/>
        <v/>
      </c>
      <c r="H139" s="23" t="str">
        <f t="shared" si="13"/>
        <v/>
      </c>
      <c r="I139" s="24"/>
      <c r="J139" s="25" t="str">
        <f t="shared" ca="1" si="14"/>
        <v/>
      </c>
      <c r="K139" s="14"/>
    </row>
    <row r="140" spans="1:11" x14ac:dyDescent="0.3">
      <c r="A140" s="14"/>
      <c r="B140" s="14"/>
      <c r="C140" s="14"/>
      <c r="D140" s="22"/>
      <c r="E140" s="22"/>
      <c r="F140" s="22"/>
      <c r="G140" s="23" t="str">
        <f t="shared" si="12"/>
        <v/>
      </c>
      <c r="H140" s="23" t="str">
        <f t="shared" si="13"/>
        <v/>
      </c>
      <c r="I140" s="24"/>
      <c r="J140" s="25" t="str">
        <f t="shared" ca="1" si="14"/>
        <v/>
      </c>
      <c r="K140" s="14"/>
    </row>
    <row r="141" spans="1:11" x14ac:dyDescent="0.3">
      <c r="A141" s="14"/>
      <c r="B141" s="14"/>
      <c r="C141" s="14"/>
      <c r="D141" s="22"/>
      <c r="E141" s="22"/>
      <c r="F141" s="22"/>
      <c r="G141" s="23" t="str">
        <f t="shared" si="12"/>
        <v/>
      </c>
      <c r="H141" s="23" t="str">
        <f t="shared" si="13"/>
        <v/>
      </c>
      <c r="I141" s="24"/>
      <c r="J141" s="25" t="str">
        <f t="shared" ca="1" si="14"/>
        <v/>
      </c>
      <c r="K141" s="14"/>
    </row>
    <row r="142" spans="1:11" x14ac:dyDescent="0.3">
      <c r="A142" s="14"/>
      <c r="B142" s="14"/>
      <c r="C142" s="14"/>
      <c r="D142" s="22"/>
      <c r="E142" s="22"/>
      <c r="F142" s="22"/>
      <c r="G142" s="23" t="str">
        <f t="shared" si="12"/>
        <v/>
      </c>
      <c r="H142" s="23" t="str">
        <f t="shared" si="13"/>
        <v/>
      </c>
      <c r="I142" s="24"/>
      <c r="J142" s="25" t="str">
        <f t="shared" ca="1" si="14"/>
        <v/>
      </c>
      <c r="K142" s="14"/>
    </row>
    <row r="143" spans="1:11" x14ac:dyDescent="0.3">
      <c r="A143" s="14"/>
      <c r="B143" s="14"/>
      <c r="C143" s="14"/>
      <c r="D143" s="22"/>
      <c r="E143" s="22"/>
      <c r="F143" s="22"/>
      <c r="G143" s="23" t="str">
        <f t="shared" si="12"/>
        <v/>
      </c>
      <c r="H143" s="23" t="str">
        <f t="shared" si="13"/>
        <v/>
      </c>
      <c r="I143" s="24"/>
      <c r="J143" s="25" t="str">
        <f t="shared" ca="1" si="14"/>
        <v/>
      </c>
      <c r="K143" s="14"/>
    </row>
    <row r="144" spans="1:11" x14ac:dyDescent="0.3">
      <c r="A144" s="14"/>
      <c r="B144" s="14"/>
      <c r="C144" s="14"/>
      <c r="D144" s="22"/>
      <c r="E144" s="22"/>
      <c r="F144" s="22"/>
      <c r="G144" s="23" t="str">
        <f t="shared" si="12"/>
        <v/>
      </c>
      <c r="H144" s="23" t="str">
        <f t="shared" si="13"/>
        <v/>
      </c>
      <c r="I144" s="24"/>
      <c r="J144" s="25" t="str">
        <f t="shared" ca="1" si="14"/>
        <v/>
      </c>
      <c r="K144" s="14"/>
    </row>
    <row r="145" spans="1:11" x14ac:dyDescent="0.3">
      <c r="A145" s="14"/>
      <c r="B145" s="14"/>
      <c r="C145" s="14"/>
      <c r="D145" s="22"/>
      <c r="E145" s="22"/>
      <c r="F145" s="22"/>
      <c r="G145" s="23" t="str">
        <f t="shared" si="12"/>
        <v/>
      </c>
      <c r="H145" s="23" t="str">
        <f t="shared" si="13"/>
        <v/>
      </c>
      <c r="I145" s="24"/>
      <c r="J145" s="25" t="str">
        <f t="shared" ca="1" si="14"/>
        <v/>
      </c>
      <c r="K145" s="14"/>
    </row>
    <row r="146" spans="1:11" x14ac:dyDescent="0.3">
      <c r="A146" s="14"/>
      <c r="B146" s="14"/>
      <c r="C146" s="14"/>
      <c r="D146" s="22"/>
      <c r="E146" s="22"/>
      <c r="F146" s="22"/>
      <c r="G146" s="23" t="str">
        <f t="shared" si="12"/>
        <v/>
      </c>
      <c r="H146" s="23" t="str">
        <f t="shared" si="13"/>
        <v/>
      </c>
      <c r="I146" s="24"/>
      <c r="J146" s="25" t="str">
        <f t="shared" ca="1" si="14"/>
        <v/>
      </c>
      <c r="K146" s="14"/>
    </row>
    <row r="147" spans="1:11" x14ac:dyDescent="0.3">
      <c r="A147" s="14"/>
      <c r="B147" s="14"/>
      <c r="C147" s="14"/>
      <c r="D147" s="22"/>
      <c r="E147" s="22"/>
      <c r="F147" s="22"/>
      <c r="G147" s="23" t="str">
        <f t="shared" si="12"/>
        <v/>
      </c>
      <c r="H147" s="23" t="str">
        <f t="shared" si="13"/>
        <v/>
      </c>
      <c r="I147" s="24"/>
      <c r="J147" s="25" t="str">
        <f t="shared" ca="1" si="14"/>
        <v/>
      </c>
      <c r="K147" s="14"/>
    </row>
    <row r="148" spans="1:11" x14ac:dyDescent="0.3">
      <c r="A148" s="14"/>
      <c r="B148" s="14"/>
      <c r="C148" s="14"/>
      <c r="D148" s="22"/>
      <c r="E148" s="22"/>
      <c r="F148" s="22"/>
      <c r="G148" s="23" t="str">
        <f t="shared" si="12"/>
        <v/>
      </c>
      <c r="H148" s="23" t="str">
        <f t="shared" si="13"/>
        <v/>
      </c>
      <c r="I148" s="24"/>
      <c r="J148" s="25" t="str">
        <f t="shared" ca="1" si="14"/>
        <v/>
      </c>
      <c r="K148" s="14"/>
    </row>
    <row r="149" spans="1:11" x14ac:dyDescent="0.3">
      <c r="A149" s="14"/>
      <c r="B149" s="14"/>
      <c r="C149" s="14"/>
      <c r="D149" s="22"/>
      <c r="E149" s="22"/>
      <c r="F149" s="22"/>
      <c r="G149" s="23" t="str">
        <f t="shared" si="12"/>
        <v/>
      </c>
      <c r="H149" s="23" t="str">
        <f t="shared" si="13"/>
        <v/>
      </c>
      <c r="I149" s="24"/>
      <c r="J149" s="25" t="str">
        <f t="shared" ca="1" si="14"/>
        <v/>
      </c>
      <c r="K149" s="14"/>
    </row>
    <row r="150" spans="1:11" x14ac:dyDescent="0.3">
      <c r="A150" s="14"/>
      <c r="B150" s="14"/>
      <c r="C150" s="14"/>
      <c r="D150" s="22"/>
      <c r="E150" s="22"/>
      <c r="F150" s="22"/>
      <c r="G150" s="23" t="str">
        <f t="shared" si="12"/>
        <v/>
      </c>
      <c r="H150" s="23" t="str">
        <f t="shared" si="13"/>
        <v/>
      </c>
      <c r="I150" s="24"/>
      <c r="J150" s="25" t="str">
        <f t="shared" ca="1" si="14"/>
        <v/>
      </c>
      <c r="K150" s="14"/>
    </row>
    <row r="151" spans="1:11" x14ac:dyDescent="0.3">
      <c r="A151" s="14"/>
      <c r="B151" s="14"/>
      <c r="C151" s="14"/>
      <c r="D151" s="22"/>
      <c r="E151" s="22"/>
      <c r="F151" s="22"/>
      <c r="G151" s="23" t="str">
        <f t="shared" si="12"/>
        <v/>
      </c>
      <c r="H151" s="23" t="str">
        <f t="shared" si="13"/>
        <v/>
      </c>
      <c r="I151" s="24"/>
      <c r="J151" s="25" t="str">
        <f t="shared" ca="1" si="14"/>
        <v/>
      </c>
      <c r="K151" s="14"/>
    </row>
    <row r="152" spans="1:11" x14ac:dyDescent="0.3">
      <c r="A152" s="14"/>
      <c r="B152" s="14"/>
      <c r="C152" s="14"/>
      <c r="D152" s="22"/>
      <c r="E152" s="22"/>
      <c r="F152" s="22"/>
      <c r="G152" s="23" t="str">
        <f t="shared" si="12"/>
        <v/>
      </c>
      <c r="H152" s="23" t="str">
        <f t="shared" si="13"/>
        <v/>
      </c>
      <c r="I152" s="24"/>
      <c r="J152" s="25" t="str">
        <f t="shared" ca="1" si="14"/>
        <v/>
      </c>
      <c r="K152" s="14"/>
    </row>
    <row r="153" spans="1:11" x14ac:dyDescent="0.3">
      <c r="A153" s="14"/>
      <c r="B153" s="14"/>
      <c r="C153" s="14"/>
      <c r="D153" s="22"/>
      <c r="E153" s="22"/>
      <c r="F153" s="22"/>
      <c r="G153" s="23" t="str">
        <f t="shared" si="12"/>
        <v/>
      </c>
      <c r="H153" s="23" t="str">
        <f t="shared" si="13"/>
        <v/>
      </c>
      <c r="I153" s="24"/>
      <c r="J153" s="25" t="str">
        <f t="shared" ca="1" si="14"/>
        <v/>
      </c>
      <c r="K153" s="14"/>
    </row>
    <row r="154" spans="1:11" x14ac:dyDescent="0.3">
      <c r="A154" s="14"/>
      <c r="B154" s="14"/>
      <c r="C154" s="14"/>
      <c r="D154" s="22"/>
      <c r="E154" s="22"/>
      <c r="F154" s="22"/>
      <c r="G154" s="23" t="str">
        <f t="shared" si="12"/>
        <v/>
      </c>
      <c r="H154" s="23" t="str">
        <f t="shared" si="13"/>
        <v/>
      </c>
      <c r="I154" s="24"/>
      <c r="J154" s="25" t="str">
        <f t="shared" ca="1" si="14"/>
        <v/>
      </c>
      <c r="K154" s="14"/>
    </row>
    <row r="155" spans="1:11" x14ac:dyDescent="0.3">
      <c r="A155" s="14"/>
      <c r="B155" s="14"/>
      <c r="C155" s="14"/>
      <c r="D155" s="22"/>
      <c r="E155" s="22"/>
      <c r="F155" s="22"/>
      <c r="G155" s="23" t="str">
        <f t="shared" si="12"/>
        <v/>
      </c>
      <c r="H155" s="23" t="str">
        <f t="shared" si="13"/>
        <v/>
      </c>
      <c r="I155" s="24"/>
      <c r="J155" s="25" t="str">
        <f t="shared" ca="1" si="14"/>
        <v/>
      </c>
      <c r="K155" s="14"/>
    </row>
    <row r="156" spans="1:11" x14ac:dyDescent="0.3">
      <c r="A156" s="14"/>
      <c r="B156" s="14"/>
      <c r="C156" s="14"/>
      <c r="D156" s="22"/>
      <c r="E156" s="22"/>
      <c r="F156" s="22"/>
      <c r="G156" s="23" t="str">
        <f t="shared" si="12"/>
        <v/>
      </c>
      <c r="H156" s="23" t="str">
        <f t="shared" si="13"/>
        <v/>
      </c>
      <c r="I156" s="24"/>
      <c r="J156" s="25" t="str">
        <f t="shared" ca="1" si="14"/>
        <v/>
      </c>
      <c r="K156" s="14"/>
    </row>
    <row r="157" spans="1:11" x14ac:dyDescent="0.3">
      <c r="A157" s="14"/>
      <c r="B157" s="14"/>
      <c r="C157" s="14"/>
      <c r="D157" s="22"/>
      <c r="E157" s="22"/>
      <c r="F157" s="22"/>
      <c r="G157" s="23" t="str">
        <f t="shared" si="12"/>
        <v/>
      </c>
      <c r="H157" s="23" t="str">
        <f t="shared" si="13"/>
        <v/>
      </c>
      <c r="I157" s="24"/>
      <c r="J157" s="25" t="str">
        <f t="shared" ca="1" si="14"/>
        <v/>
      </c>
      <c r="K157" s="14"/>
    </row>
    <row r="158" spans="1:11" x14ac:dyDescent="0.3">
      <c r="A158" s="14"/>
      <c r="B158" s="14"/>
      <c r="C158" s="14"/>
      <c r="D158" s="22"/>
      <c r="E158" s="22"/>
      <c r="F158" s="22"/>
      <c r="G158" s="23" t="str">
        <f t="shared" si="12"/>
        <v/>
      </c>
      <c r="H158" s="23" t="str">
        <f t="shared" si="13"/>
        <v/>
      </c>
      <c r="I158" s="24"/>
      <c r="J158" s="25" t="str">
        <f t="shared" ca="1" si="14"/>
        <v/>
      </c>
      <c r="K158" s="14"/>
    </row>
    <row r="159" spans="1:11" x14ac:dyDescent="0.3">
      <c r="A159" s="14"/>
      <c r="B159" s="14"/>
      <c r="C159" s="14"/>
      <c r="D159" s="22"/>
      <c r="E159" s="22"/>
      <c r="F159" s="22"/>
      <c r="G159" s="23" t="str">
        <f t="shared" si="12"/>
        <v/>
      </c>
      <c r="H159" s="23" t="str">
        <f t="shared" si="13"/>
        <v/>
      </c>
      <c r="I159" s="24"/>
      <c r="J159" s="25" t="str">
        <f t="shared" ca="1" si="14"/>
        <v/>
      </c>
      <c r="K159" s="14"/>
    </row>
    <row r="160" spans="1:11" x14ac:dyDescent="0.3">
      <c r="A160" s="14"/>
      <c r="B160" s="14"/>
      <c r="C160" s="14"/>
      <c r="D160" s="22"/>
      <c r="E160" s="22"/>
      <c r="F160" s="22"/>
      <c r="G160" s="23" t="str">
        <f t="shared" si="12"/>
        <v/>
      </c>
      <c r="H160" s="23" t="str">
        <f t="shared" si="13"/>
        <v/>
      </c>
      <c r="I160" s="24"/>
      <c r="J160" s="25" t="str">
        <f t="shared" ca="1" si="14"/>
        <v/>
      </c>
      <c r="K160" s="14"/>
    </row>
    <row r="161" spans="1:11" x14ac:dyDescent="0.3">
      <c r="A161" s="14"/>
      <c r="B161" s="14"/>
      <c r="C161" s="14"/>
      <c r="D161" s="22"/>
      <c r="E161" s="22"/>
      <c r="F161" s="22"/>
      <c r="G161" s="23" t="str">
        <f t="shared" si="12"/>
        <v/>
      </c>
      <c r="H161" s="23" t="str">
        <f t="shared" si="13"/>
        <v/>
      </c>
      <c r="I161" s="24"/>
      <c r="J161" s="25" t="str">
        <f t="shared" ca="1" si="14"/>
        <v/>
      </c>
      <c r="K161" s="14"/>
    </row>
    <row r="162" spans="1:11" x14ac:dyDescent="0.3">
      <c r="A162" s="14"/>
      <c r="B162" s="14"/>
      <c r="C162" s="14"/>
      <c r="D162" s="22"/>
      <c r="E162" s="22"/>
      <c r="F162" s="22"/>
      <c r="G162" s="23" t="str">
        <f t="shared" si="12"/>
        <v/>
      </c>
      <c r="H162" s="23" t="str">
        <f t="shared" si="13"/>
        <v/>
      </c>
      <c r="I162" s="24"/>
      <c r="J162" s="25" t="str">
        <f t="shared" ca="1" si="14"/>
        <v/>
      </c>
      <c r="K162" s="14"/>
    </row>
    <row r="163" spans="1:11" x14ac:dyDescent="0.3">
      <c r="A163" s="14"/>
      <c r="B163" s="14"/>
      <c r="C163" s="14"/>
      <c r="D163" s="22"/>
      <c r="E163" s="22"/>
      <c r="F163" s="22"/>
      <c r="G163" s="23" t="str">
        <f t="shared" si="12"/>
        <v/>
      </c>
      <c r="H163" s="23" t="str">
        <f t="shared" si="13"/>
        <v/>
      </c>
      <c r="I163" s="24"/>
      <c r="J163" s="25" t="str">
        <f t="shared" ca="1" si="14"/>
        <v/>
      </c>
      <c r="K163" s="14"/>
    </row>
    <row r="164" spans="1:11" x14ac:dyDescent="0.3">
      <c r="A164" s="14"/>
      <c r="B164" s="14"/>
      <c r="C164" s="14"/>
      <c r="D164" s="22"/>
      <c r="E164" s="22"/>
      <c r="F164" s="22"/>
      <c r="G164" s="23" t="str">
        <f t="shared" si="12"/>
        <v/>
      </c>
      <c r="H164" s="23" t="str">
        <f t="shared" si="13"/>
        <v/>
      </c>
      <c r="I164" s="24"/>
      <c r="J164" s="25" t="str">
        <f t="shared" ca="1" si="14"/>
        <v/>
      </c>
      <c r="K164" s="14"/>
    </row>
    <row r="165" spans="1:11" x14ac:dyDescent="0.3">
      <c r="A165" s="14"/>
      <c r="B165" s="14"/>
      <c r="C165" s="14"/>
      <c r="D165" s="22"/>
      <c r="E165" s="22"/>
      <c r="F165" s="22"/>
      <c r="G165" s="23" t="str">
        <f t="shared" ref="G165:G196" si="15">IF(AND($D165="",$E165=""),"",IF($E165&lt;&gt;"",$E165,$D165))</f>
        <v/>
      </c>
      <c r="H165" s="23" t="str">
        <f t="shared" ref="H165:H196" si="16">IF($G165="","",$G165-N($F165))</f>
        <v/>
      </c>
      <c r="I165" s="24"/>
      <c r="J165" s="25" t="str">
        <f t="shared" ref="J165:J196" ca="1" si="17">IF($G165="","",IF($H165&lt;=0,"Paid",IF($I165="",IF($E165="","Estimate","Booked"),IF($I165&lt;TODAY(),"Overdue",IF($I165-TODAY()&lt;=7,"Due soon","Booked")))))</f>
        <v/>
      </c>
      <c r="K165" s="14"/>
    </row>
    <row r="166" spans="1:11" x14ac:dyDescent="0.3">
      <c r="A166" s="14"/>
      <c r="B166" s="14"/>
      <c r="C166" s="14"/>
      <c r="D166" s="22"/>
      <c r="E166" s="22"/>
      <c r="F166" s="22"/>
      <c r="G166" s="23" t="str">
        <f t="shared" si="15"/>
        <v/>
      </c>
      <c r="H166" s="23" t="str">
        <f t="shared" si="16"/>
        <v/>
      </c>
      <c r="I166" s="24"/>
      <c r="J166" s="25" t="str">
        <f t="shared" ca="1" si="17"/>
        <v/>
      </c>
      <c r="K166" s="14"/>
    </row>
    <row r="167" spans="1:11" x14ac:dyDescent="0.3">
      <c r="A167" s="14"/>
      <c r="B167" s="14"/>
      <c r="C167" s="14"/>
      <c r="D167" s="22"/>
      <c r="E167" s="22"/>
      <c r="F167" s="22"/>
      <c r="G167" s="23" t="str">
        <f t="shared" si="15"/>
        <v/>
      </c>
      <c r="H167" s="23" t="str">
        <f t="shared" si="16"/>
        <v/>
      </c>
      <c r="I167" s="24"/>
      <c r="J167" s="25" t="str">
        <f t="shared" ca="1" si="17"/>
        <v/>
      </c>
      <c r="K167" s="14"/>
    </row>
    <row r="168" spans="1:11" x14ac:dyDescent="0.3">
      <c r="A168" s="14"/>
      <c r="B168" s="14"/>
      <c r="C168" s="14"/>
      <c r="D168" s="22"/>
      <c r="E168" s="22"/>
      <c r="F168" s="22"/>
      <c r="G168" s="23" t="str">
        <f t="shared" si="15"/>
        <v/>
      </c>
      <c r="H168" s="23" t="str">
        <f t="shared" si="16"/>
        <v/>
      </c>
      <c r="I168" s="24"/>
      <c r="J168" s="25" t="str">
        <f t="shared" ca="1" si="17"/>
        <v/>
      </c>
      <c r="K168" s="14"/>
    </row>
    <row r="169" spans="1:11" x14ac:dyDescent="0.3">
      <c r="A169" s="14"/>
      <c r="B169" s="14"/>
      <c r="C169" s="14"/>
      <c r="D169" s="22"/>
      <c r="E169" s="22"/>
      <c r="F169" s="22"/>
      <c r="G169" s="23" t="str">
        <f t="shared" si="15"/>
        <v/>
      </c>
      <c r="H169" s="23" t="str">
        <f t="shared" si="16"/>
        <v/>
      </c>
      <c r="I169" s="24"/>
      <c r="J169" s="25" t="str">
        <f t="shared" ca="1" si="17"/>
        <v/>
      </c>
      <c r="K169" s="14"/>
    </row>
    <row r="170" spans="1:11" x14ac:dyDescent="0.3">
      <c r="A170" s="14"/>
      <c r="B170" s="14"/>
      <c r="C170" s="14"/>
      <c r="D170" s="22"/>
      <c r="E170" s="22"/>
      <c r="F170" s="22"/>
      <c r="G170" s="23" t="str">
        <f t="shared" si="15"/>
        <v/>
      </c>
      <c r="H170" s="23" t="str">
        <f t="shared" si="16"/>
        <v/>
      </c>
      <c r="I170" s="24"/>
      <c r="J170" s="25" t="str">
        <f t="shared" ca="1" si="17"/>
        <v/>
      </c>
      <c r="K170" s="14"/>
    </row>
    <row r="171" spans="1:11" x14ac:dyDescent="0.3">
      <c r="A171" s="14"/>
      <c r="B171" s="14"/>
      <c r="C171" s="14"/>
      <c r="D171" s="22"/>
      <c r="E171" s="22"/>
      <c r="F171" s="22"/>
      <c r="G171" s="23" t="str">
        <f t="shared" si="15"/>
        <v/>
      </c>
      <c r="H171" s="23" t="str">
        <f t="shared" si="16"/>
        <v/>
      </c>
      <c r="I171" s="24"/>
      <c r="J171" s="25" t="str">
        <f t="shared" ca="1" si="17"/>
        <v/>
      </c>
      <c r="K171" s="14"/>
    </row>
    <row r="172" spans="1:11" x14ac:dyDescent="0.3">
      <c r="A172" s="14"/>
      <c r="B172" s="14"/>
      <c r="C172" s="14"/>
      <c r="D172" s="22"/>
      <c r="E172" s="22"/>
      <c r="F172" s="22"/>
      <c r="G172" s="23" t="str">
        <f t="shared" si="15"/>
        <v/>
      </c>
      <c r="H172" s="23" t="str">
        <f t="shared" si="16"/>
        <v/>
      </c>
      <c r="I172" s="24"/>
      <c r="J172" s="25" t="str">
        <f t="shared" ca="1" si="17"/>
        <v/>
      </c>
      <c r="K172" s="14"/>
    </row>
    <row r="173" spans="1:11" x14ac:dyDescent="0.3">
      <c r="A173" s="14"/>
      <c r="B173" s="14"/>
      <c r="C173" s="14"/>
      <c r="D173" s="22"/>
      <c r="E173" s="22"/>
      <c r="F173" s="22"/>
      <c r="G173" s="23" t="str">
        <f t="shared" si="15"/>
        <v/>
      </c>
      <c r="H173" s="23" t="str">
        <f t="shared" si="16"/>
        <v/>
      </c>
      <c r="I173" s="24"/>
      <c r="J173" s="25" t="str">
        <f t="shared" ca="1" si="17"/>
        <v/>
      </c>
      <c r="K173" s="14"/>
    </row>
    <row r="174" spans="1:11" x14ac:dyDescent="0.3">
      <c r="A174" s="14"/>
      <c r="B174" s="14"/>
      <c r="C174" s="14"/>
      <c r="D174" s="22"/>
      <c r="E174" s="22"/>
      <c r="F174" s="22"/>
      <c r="G174" s="23" t="str">
        <f t="shared" si="15"/>
        <v/>
      </c>
      <c r="H174" s="23" t="str">
        <f t="shared" si="16"/>
        <v/>
      </c>
      <c r="I174" s="24"/>
      <c r="J174" s="25" t="str">
        <f t="shared" ca="1" si="17"/>
        <v/>
      </c>
      <c r="K174" s="14"/>
    </row>
    <row r="175" spans="1:11" x14ac:dyDescent="0.3">
      <c r="A175" s="14"/>
      <c r="B175" s="14"/>
      <c r="C175" s="14"/>
      <c r="D175" s="22"/>
      <c r="E175" s="22"/>
      <c r="F175" s="22"/>
      <c r="G175" s="23" t="str">
        <f t="shared" si="15"/>
        <v/>
      </c>
      <c r="H175" s="23" t="str">
        <f t="shared" si="16"/>
        <v/>
      </c>
      <c r="I175" s="24"/>
      <c r="J175" s="25" t="str">
        <f t="shared" ca="1" si="17"/>
        <v/>
      </c>
      <c r="K175" s="14"/>
    </row>
    <row r="176" spans="1:11" x14ac:dyDescent="0.3">
      <c r="A176" s="14"/>
      <c r="B176" s="14"/>
      <c r="C176" s="14"/>
      <c r="D176" s="22"/>
      <c r="E176" s="22"/>
      <c r="F176" s="22"/>
      <c r="G176" s="23" t="str">
        <f t="shared" si="15"/>
        <v/>
      </c>
      <c r="H176" s="23" t="str">
        <f t="shared" si="16"/>
        <v/>
      </c>
      <c r="I176" s="24"/>
      <c r="J176" s="25" t="str">
        <f t="shared" ca="1" si="17"/>
        <v/>
      </c>
      <c r="K176" s="14"/>
    </row>
    <row r="177" spans="1:11" x14ac:dyDescent="0.3">
      <c r="A177" s="14"/>
      <c r="B177" s="14"/>
      <c r="C177" s="14"/>
      <c r="D177" s="22"/>
      <c r="E177" s="22"/>
      <c r="F177" s="22"/>
      <c r="G177" s="23" t="str">
        <f t="shared" si="15"/>
        <v/>
      </c>
      <c r="H177" s="23" t="str">
        <f t="shared" si="16"/>
        <v/>
      </c>
      <c r="I177" s="24"/>
      <c r="J177" s="25" t="str">
        <f t="shared" ca="1" si="17"/>
        <v/>
      </c>
      <c r="K177" s="14"/>
    </row>
    <row r="178" spans="1:11" x14ac:dyDescent="0.3">
      <c r="A178" s="14"/>
      <c r="B178" s="14"/>
      <c r="C178" s="14"/>
      <c r="D178" s="22"/>
      <c r="E178" s="22"/>
      <c r="F178" s="22"/>
      <c r="G178" s="23" t="str">
        <f t="shared" si="15"/>
        <v/>
      </c>
      <c r="H178" s="23" t="str">
        <f t="shared" si="16"/>
        <v/>
      </c>
      <c r="I178" s="24"/>
      <c r="J178" s="25" t="str">
        <f t="shared" ca="1" si="17"/>
        <v/>
      </c>
      <c r="K178" s="14"/>
    </row>
    <row r="179" spans="1:11" x14ac:dyDescent="0.3">
      <c r="A179" s="14"/>
      <c r="B179" s="14"/>
      <c r="C179" s="14"/>
      <c r="D179" s="22"/>
      <c r="E179" s="22"/>
      <c r="F179" s="22"/>
      <c r="G179" s="23" t="str">
        <f t="shared" si="15"/>
        <v/>
      </c>
      <c r="H179" s="23" t="str">
        <f t="shared" si="16"/>
        <v/>
      </c>
      <c r="I179" s="24"/>
      <c r="J179" s="25" t="str">
        <f t="shared" ca="1" si="17"/>
        <v/>
      </c>
      <c r="K179" s="14"/>
    </row>
    <row r="180" spans="1:11" x14ac:dyDescent="0.3">
      <c r="A180" s="14"/>
      <c r="B180" s="14"/>
      <c r="C180" s="14"/>
      <c r="D180" s="22"/>
      <c r="E180" s="22"/>
      <c r="F180" s="22"/>
      <c r="G180" s="23" t="str">
        <f t="shared" si="15"/>
        <v/>
      </c>
      <c r="H180" s="23" t="str">
        <f t="shared" si="16"/>
        <v/>
      </c>
      <c r="I180" s="24"/>
      <c r="J180" s="25" t="str">
        <f t="shared" ca="1" si="17"/>
        <v/>
      </c>
      <c r="K180" s="14"/>
    </row>
    <row r="181" spans="1:11" x14ac:dyDescent="0.3">
      <c r="A181" s="14"/>
      <c r="B181" s="14"/>
      <c r="C181" s="14"/>
      <c r="D181" s="22"/>
      <c r="E181" s="22"/>
      <c r="F181" s="22"/>
      <c r="G181" s="23" t="str">
        <f t="shared" si="15"/>
        <v/>
      </c>
      <c r="H181" s="23" t="str">
        <f t="shared" si="16"/>
        <v/>
      </c>
      <c r="I181" s="24"/>
      <c r="J181" s="25" t="str">
        <f t="shared" ca="1" si="17"/>
        <v/>
      </c>
      <c r="K181" s="14"/>
    </row>
    <row r="182" spans="1:11" x14ac:dyDescent="0.3">
      <c r="A182" s="14"/>
      <c r="B182" s="14"/>
      <c r="C182" s="14"/>
      <c r="D182" s="22"/>
      <c r="E182" s="22"/>
      <c r="F182" s="22"/>
      <c r="G182" s="23" t="str">
        <f t="shared" si="15"/>
        <v/>
      </c>
      <c r="H182" s="23" t="str">
        <f t="shared" si="16"/>
        <v/>
      </c>
      <c r="I182" s="24"/>
      <c r="J182" s="25" t="str">
        <f t="shared" ca="1" si="17"/>
        <v/>
      </c>
      <c r="K182" s="14"/>
    </row>
    <row r="183" spans="1:11" x14ac:dyDescent="0.3">
      <c r="A183" s="14"/>
      <c r="B183" s="14"/>
      <c r="C183" s="14"/>
      <c r="D183" s="22"/>
      <c r="E183" s="22"/>
      <c r="F183" s="22"/>
      <c r="G183" s="23" t="str">
        <f t="shared" si="15"/>
        <v/>
      </c>
      <c r="H183" s="23" t="str">
        <f t="shared" si="16"/>
        <v/>
      </c>
      <c r="I183" s="24"/>
      <c r="J183" s="25" t="str">
        <f t="shared" ca="1" si="17"/>
        <v/>
      </c>
      <c r="K183" s="14"/>
    </row>
    <row r="184" spans="1:11" x14ac:dyDescent="0.3">
      <c r="A184" s="14"/>
      <c r="B184" s="14"/>
      <c r="C184" s="14"/>
      <c r="D184" s="22"/>
      <c r="E184" s="22"/>
      <c r="F184" s="22"/>
      <c r="G184" s="23" t="str">
        <f t="shared" si="15"/>
        <v/>
      </c>
      <c r="H184" s="23" t="str">
        <f t="shared" si="16"/>
        <v/>
      </c>
      <c r="I184" s="24"/>
      <c r="J184" s="25" t="str">
        <f t="shared" ca="1" si="17"/>
        <v/>
      </c>
      <c r="K184" s="14"/>
    </row>
    <row r="185" spans="1:11" x14ac:dyDescent="0.3">
      <c r="A185" s="14"/>
      <c r="B185" s="14"/>
      <c r="C185" s="14"/>
      <c r="D185" s="22"/>
      <c r="E185" s="22"/>
      <c r="F185" s="22"/>
      <c r="G185" s="23" t="str">
        <f t="shared" si="15"/>
        <v/>
      </c>
      <c r="H185" s="23" t="str">
        <f t="shared" si="16"/>
        <v/>
      </c>
      <c r="I185" s="24"/>
      <c r="J185" s="25" t="str">
        <f t="shared" ca="1" si="17"/>
        <v/>
      </c>
      <c r="K185" s="14"/>
    </row>
    <row r="186" spans="1:11" x14ac:dyDescent="0.3">
      <c r="A186" s="14"/>
      <c r="B186" s="14"/>
      <c r="C186" s="14"/>
      <c r="D186" s="22"/>
      <c r="E186" s="22"/>
      <c r="F186" s="22"/>
      <c r="G186" s="23" t="str">
        <f t="shared" si="15"/>
        <v/>
      </c>
      <c r="H186" s="23" t="str">
        <f t="shared" si="16"/>
        <v/>
      </c>
      <c r="I186" s="24"/>
      <c r="J186" s="25" t="str">
        <f t="shared" ca="1" si="17"/>
        <v/>
      </c>
      <c r="K186" s="14"/>
    </row>
    <row r="187" spans="1:11" x14ac:dyDescent="0.3">
      <c r="A187" s="14"/>
      <c r="B187" s="14"/>
      <c r="C187" s="14"/>
      <c r="D187" s="22"/>
      <c r="E187" s="22"/>
      <c r="F187" s="22"/>
      <c r="G187" s="23" t="str">
        <f t="shared" si="15"/>
        <v/>
      </c>
      <c r="H187" s="23" t="str">
        <f t="shared" si="16"/>
        <v/>
      </c>
      <c r="I187" s="24"/>
      <c r="J187" s="25" t="str">
        <f t="shared" ca="1" si="17"/>
        <v/>
      </c>
      <c r="K187" s="14"/>
    </row>
    <row r="188" spans="1:11" x14ac:dyDescent="0.3">
      <c r="A188" s="14"/>
      <c r="B188" s="14"/>
      <c r="C188" s="14"/>
      <c r="D188" s="22"/>
      <c r="E188" s="22"/>
      <c r="F188" s="22"/>
      <c r="G188" s="23" t="str">
        <f t="shared" si="15"/>
        <v/>
      </c>
      <c r="H188" s="23" t="str">
        <f t="shared" si="16"/>
        <v/>
      </c>
      <c r="I188" s="24"/>
      <c r="J188" s="25" t="str">
        <f t="shared" ca="1" si="17"/>
        <v/>
      </c>
      <c r="K188" s="14"/>
    </row>
    <row r="189" spans="1:11" x14ac:dyDescent="0.3">
      <c r="A189" s="14"/>
      <c r="B189" s="14"/>
      <c r="C189" s="14"/>
      <c r="D189" s="22"/>
      <c r="E189" s="22"/>
      <c r="F189" s="22"/>
      <c r="G189" s="23" t="str">
        <f t="shared" si="15"/>
        <v/>
      </c>
      <c r="H189" s="23" t="str">
        <f t="shared" si="16"/>
        <v/>
      </c>
      <c r="I189" s="24"/>
      <c r="J189" s="25" t="str">
        <f t="shared" ca="1" si="17"/>
        <v/>
      </c>
      <c r="K189" s="14"/>
    </row>
    <row r="190" spans="1:11" x14ac:dyDescent="0.3">
      <c r="A190" s="14"/>
      <c r="B190" s="14"/>
      <c r="C190" s="14"/>
      <c r="D190" s="22"/>
      <c r="E190" s="22"/>
      <c r="F190" s="22"/>
      <c r="G190" s="23" t="str">
        <f t="shared" si="15"/>
        <v/>
      </c>
      <c r="H190" s="23" t="str">
        <f t="shared" si="16"/>
        <v/>
      </c>
      <c r="I190" s="24"/>
      <c r="J190" s="25" t="str">
        <f t="shared" ca="1" si="17"/>
        <v/>
      </c>
      <c r="K190" s="14"/>
    </row>
    <row r="191" spans="1:11" x14ac:dyDescent="0.3">
      <c r="A191" s="14"/>
      <c r="B191" s="14"/>
      <c r="C191" s="14"/>
      <c r="D191" s="22"/>
      <c r="E191" s="22"/>
      <c r="F191" s="22"/>
      <c r="G191" s="23" t="str">
        <f t="shared" si="15"/>
        <v/>
      </c>
      <c r="H191" s="23" t="str">
        <f t="shared" si="16"/>
        <v/>
      </c>
      <c r="I191" s="24"/>
      <c r="J191" s="25" t="str">
        <f t="shared" ca="1" si="17"/>
        <v/>
      </c>
      <c r="K191" s="14"/>
    </row>
    <row r="192" spans="1:11" x14ac:dyDescent="0.3">
      <c r="A192" s="14"/>
      <c r="B192" s="14"/>
      <c r="C192" s="14"/>
      <c r="D192" s="22"/>
      <c r="E192" s="22"/>
      <c r="F192" s="22"/>
      <c r="G192" s="23" t="str">
        <f t="shared" si="15"/>
        <v/>
      </c>
      <c r="H192" s="23" t="str">
        <f t="shared" si="16"/>
        <v/>
      </c>
      <c r="I192" s="24"/>
      <c r="J192" s="25" t="str">
        <f t="shared" ca="1" si="17"/>
        <v/>
      </c>
      <c r="K192" s="14"/>
    </row>
    <row r="193" spans="1:11" x14ac:dyDescent="0.3">
      <c r="A193" s="14"/>
      <c r="B193" s="14"/>
      <c r="C193" s="14"/>
      <c r="D193" s="22"/>
      <c r="E193" s="22"/>
      <c r="F193" s="22"/>
      <c r="G193" s="23" t="str">
        <f t="shared" si="15"/>
        <v/>
      </c>
      <c r="H193" s="23" t="str">
        <f t="shared" si="16"/>
        <v/>
      </c>
      <c r="I193" s="24"/>
      <c r="J193" s="25" t="str">
        <f t="shared" ca="1" si="17"/>
        <v/>
      </c>
      <c r="K193" s="14"/>
    </row>
    <row r="194" spans="1:11" x14ac:dyDescent="0.3">
      <c r="A194" s="14"/>
      <c r="B194" s="14"/>
      <c r="C194" s="14"/>
      <c r="D194" s="22"/>
      <c r="E194" s="22"/>
      <c r="F194" s="22"/>
      <c r="G194" s="23" t="str">
        <f t="shared" si="15"/>
        <v/>
      </c>
      <c r="H194" s="23" t="str">
        <f t="shared" si="16"/>
        <v/>
      </c>
      <c r="I194" s="24"/>
      <c r="J194" s="25" t="str">
        <f t="shared" ca="1" si="17"/>
        <v/>
      </c>
      <c r="K194" s="14"/>
    </row>
    <row r="195" spans="1:11" x14ac:dyDescent="0.3">
      <c r="A195" s="14"/>
      <c r="B195" s="14"/>
      <c r="C195" s="14"/>
      <c r="D195" s="22"/>
      <c r="E195" s="22"/>
      <c r="F195" s="22"/>
      <c r="G195" s="23" t="str">
        <f t="shared" si="15"/>
        <v/>
      </c>
      <c r="H195" s="23" t="str">
        <f t="shared" si="16"/>
        <v/>
      </c>
      <c r="I195" s="24"/>
      <c r="J195" s="25" t="str">
        <f t="shared" ca="1" si="17"/>
        <v/>
      </c>
      <c r="K195" s="14"/>
    </row>
    <row r="196" spans="1:11" x14ac:dyDescent="0.3">
      <c r="A196" s="14"/>
      <c r="B196" s="14"/>
      <c r="C196" s="14"/>
      <c r="D196" s="22"/>
      <c r="E196" s="22"/>
      <c r="F196" s="22"/>
      <c r="G196" s="23" t="str">
        <f t="shared" si="15"/>
        <v/>
      </c>
      <c r="H196" s="23" t="str">
        <f t="shared" si="16"/>
        <v/>
      </c>
      <c r="I196" s="24"/>
      <c r="J196" s="25" t="str">
        <f t="shared" ca="1" si="17"/>
        <v/>
      </c>
      <c r="K196" s="14"/>
    </row>
    <row r="197" spans="1:11" x14ac:dyDescent="0.3">
      <c r="A197" s="14"/>
      <c r="B197" s="14"/>
      <c r="C197" s="14"/>
      <c r="D197" s="22"/>
      <c r="E197" s="22"/>
      <c r="F197" s="22"/>
      <c r="G197" s="23" t="str">
        <f t="shared" ref="G197:G204" si="18">IF(AND($D197="",$E197=""),"",IF($E197&lt;&gt;"",$E197,$D197))</f>
        <v/>
      </c>
      <c r="H197" s="23" t="str">
        <f t="shared" ref="H197:H204" si="19">IF($G197="","",$G197-N($F197))</f>
        <v/>
      </c>
      <c r="I197" s="24"/>
      <c r="J197" s="25" t="str">
        <f t="shared" ref="J197:J204" ca="1" si="20">IF($G197="","",IF($H197&lt;=0,"Paid",IF($I197="",IF($E197="","Estimate","Booked"),IF($I197&lt;TODAY(),"Overdue",IF($I197-TODAY()&lt;=7,"Due soon","Booked")))))</f>
        <v/>
      </c>
      <c r="K197" s="14"/>
    </row>
    <row r="198" spans="1:11" x14ac:dyDescent="0.3">
      <c r="A198" s="14"/>
      <c r="B198" s="14"/>
      <c r="C198" s="14"/>
      <c r="D198" s="22"/>
      <c r="E198" s="22"/>
      <c r="F198" s="22"/>
      <c r="G198" s="23" t="str">
        <f t="shared" si="18"/>
        <v/>
      </c>
      <c r="H198" s="23" t="str">
        <f t="shared" si="19"/>
        <v/>
      </c>
      <c r="I198" s="24"/>
      <c r="J198" s="25" t="str">
        <f t="shared" ca="1" si="20"/>
        <v/>
      </c>
      <c r="K198" s="14"/>
    </row>
    <row r="199" spans="1:11" x14ac:dyDescent="0.3">
      <c r="A199" s="14"/>
      <c r="B199" s="14"/>
      <c r="C199" s="14"/>
      <c r="D199" s="22"/>
      <c r="E199" s="22"/>
      <c r="F199" s="22"/>
      <c r="G199" s="23" t="str">
        <f t="shared" si="18"/>
        <v/>
      </c>
      <c r="H199" s="23" t="str">
        <f t="shared" si="19"/>
        <v/>
      </c>
      <c r="I199" s="24"/>
      <c r="J199" s="25" t="str">
        <f t="shared" ca="1" si="20"/>
        <v/>
      </c>
      <c r="K199" s="14"/>
    </row>
    <row r="200" spans="1:11" x14ac:dyDescent="0.3">
      <c r="A200" s="14"/>
      <c r="B200" s="14"/>
      <c r="C200" s="14"/>
      <c r="D200" s="22"/>
      <c r="E200" s="22"/>
      <c r="F200" s="22"/>
      <c r="G200" s="23" t="str">
        <f t="shared" si="18"/>
        <v/>
      </c>
      <c r="H200" s="23" t="str">
        <f t="shared" si="19"/>
        <v/>
      </c>
      <c r="I200" s="24"/>
      <c r="J200" s="25" t="str">
        <f t="shared" ca="1" si="20"/>
        <v/>
      </c>
      <c r="K200" s="14"/>
    </row>
    <row r="201" spans="1:11" x14ac:dyDescent="0.3">
      <c r="A201" s="14"/>
      <c r="B201" s="14"/>
      <c r="C201" s="14"/>
      <c r="D201" s="22"/>
      <c r="E201" s="22"/>
      <c r="F201" s="22"/>
      <c r="G201" s="23" t="str">
        <f t="shared" si="18"/>
        <v/>
      </c>
      <c r="H201" s="23" t="str">
        <f t="shared" si="19"/>
        <v/>
      </c>
      <c r="I201" s="24"/>
      <c r="J201" s="25" t="str">
        <f t="shared" ca="1" si="20"/>
        <v/>
      </c>
      <c r="K201" s="14"/>
    </row>
    <row r="202" spans="1:11" x14ac:dyDescent="0.3">
      <c r="A202" s="14"/>
      <c r="B202" s="14"/>
      <c r="C202" s="14"/>
      <c r="D202" s="22"/>
      <c r="E202" s="22"/>
      <c r="F202" s="22"/>
      <c r="G202" s="23" t="str">
        <f t="shared" si="18"/>
        <v/>
      </c>
      <c r="H202" s="23" t="str">
        <f t="shared" si="19"/>
        <v/>
      </c>
      <c r="I202" s="24"/>
      <c r="J202" s="25" t="str">
        <f t="shared" ca="1" si="20"/>
        <v/>
      </c>
      <c r="K202" s="14"/>
    </row>
    <row r="203" spans="1:11" x14ac:dyDescent="0.3">
      <c r="A203" s="14"/>
      <c r="B203" s="14"/>
      <c r="C203" s="14"/>
      <c r="D203" s="22"/>
      <c r="E203" s="22"/>
      <c r="F203" s="22"/>
      <c r="G203" s="23" t="str">
        <f t="shared" si="18"/>
        <v/>
      </c>
      <c r="H203" s="23" t="str">
        <f t="shared" si="19"/>
        <v/>
      </c>
      <c r="I203" s="24"/>
      <c r="J203" s="25" t="str">
        <f t="shared" ca="1" si="20"/>
        <v/>
      </c>
      <c r="K203" s="14"/>
    </row>
    <row r="204" spans="1:11" x14ac:dyDescent="0.3">
      <c r="A204" s="14"/>
      <c r="B204" s="14"/>
      <c r="C204" s="14"/>
      <c r="D204" s="22"/>
      <c r="E204" s="22"/>
      <c r="F204" s="22"/>
      <c r="G204" s="23" t="str">
        <f t="shared" si="18"/>
        <v/>
      </c>
      <c r="H204" s="23" t="str">
        <f t="shared" si="19"/>
        <v/>
      </c>
      <c r="I204" s="24"/>
      <c r="J204" s="25" t="str">
        <f t="shared" ca="1" si="20"/>
        <v/>
      </c>
      <c r="K204" s="14"/>
    </row>
  </sheetData>
  <autoFilter ref="A4:K204" xr:uid="{00000000-0009-0000-0000-000002000000}"/>
  <conditionalFormatting sqref="D3:H204">
    <cfRule type="expression" dxfId="12" priority="4">
      <formula>EvNum="International (1,234,567)"</formula>
    </cfRule>
  </conditionalFormatting>
  <conditionalFormatting sqref="I5:I204">
    <cfRule type="expression" dxfId="11" priority="5">
      <formula>EvDate="31-Dec-2026"</formula>
    </cfRule>
    <cfRule type="expression" dxfId="10" priority="6">
      <formula>EvDate="12/31/2026"</formula>
    </cfRule>
    <cfRule type="expression" dxfId="9" priority="7">
      <formula>EvDate="2026-12-31"</formula>
    </cfRule>
  </conditionalFormatting>
  <conditionalFormatting sqref="J5:J204">
    <cfRule type="expression" dxfId="8" priority="1">
      <formula>$J5="Overdue"</formula>
    </cfRule>
    <cfRule type="expression" dxfId="7" priority="2">
      <formula>$J5="Due soon"</formula>
    </cfRule>
    <cfRule type="expression" dxfId="6" priority="3">
      <formula>$J5="Paid"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Pick from the list" prompt="Pick a category (edit the list on the Settings sheet)" xr:uid="{00000000-0002-0000-0200-000000000000}">
          <x14:formula1>
            <xm:f>Settings!$D$3:$D$22</xm:f>
          </x14:formula1>
          <xm:sqref>A5:A204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B2777"/>
    <pageSetUpPr fitToPage="1"/>
  </sheetPr>
  <dimension ref="A1:H35"/>
  <sheetViews>
    <sheetView showGridLines="0" workbookViewId="0"/>
  </sheetViews>
  <sheetFormatPr defaultRowHeight="14.4" x14ac:dyDescent="0.3"/>
  <cols>
    <col min="1" max="1" width="28" customWidth="1"/>
    <col min="2" max="6" width="14" customWidth="1"/>
    <col min="7" max="7" width="12" customWidth="1"/>
    <col min="8" max="8" width="14" customWidth="1"/>
  </cols>
  <sheetData>
    <row r="1" spans="1:8" ht="25.95" customHeight="1" x14ac:dyDescent="0.4">
      <c r="A1" s="1" t="s">
        <v>87</v>
      </c>
    </row>
    <row r="2" spans="1:8" x14ac:dyDescent="0.3">
      <c r="A2" s="2" t="str">
        <f ca="1">Settings!B3&amp;"  ·  "&amp;TEXT(Settings!B4,"dd-mm-yyyy")&amp;"  ·  "&amp;IF(Settings!B4&gt;=TODAY(),Settings!B4-TODAY()&amp;" days to go","event date passed")</f>
        <v>Riya &amp; Arjun's Wedding  ·  01-04-2027  ·  150 days to go</v>
      </c>
    </row>
    <row r="4" spans="1:8" x14ac:dyDescent="0.3">
      <c r="A4" s="26" t="s">
        <v>31</v>
      </c>
      <c r="B4" s="27">
        <f>Settings!B5</f>
        <v>2500000</v>
      </c>
      <c r="C4" s="28" t="str">
        <f t="shared" ref="C4:C12" si="0">EvCur</f>
        <v>₹</v>
      </c>
    </row>
    <row r="5" spans="1:8" x14ac:dyDescent="0.3">
      <c r="A5" s="26" t="s">
        <v>88</v>
      </c>
      <c r="B5" s="27">
        <f>SUM(Budget!$D$5:$D$204)</f>
        <v>2496000</v>
      </c>
      <c r="C5" s="28" t="str">
        <f t="shared" si="0"/>
        <v>₹</v>
      </c>
    </row>
    <row r="6" spans="1:8" x14ac:dyDescent="0.3">
      <c r="A6" s="26" t="s">
        <v>89</v>
      </c>
      <c r="B6" s="20">
        <f>SUM(Budget!$G$5:$G$204)</f>
        <v>2519000</v>
      </c>
      <c r="C6" s="28" t="str">
        <f t="shared" si="0"/>
        <v>₹</v>
      </c>
    </row>
    <row r="7" spans="1:8" x14ac:dyDescent="0.3">
      <c r="A7" s="26" t="s">
        <v>90</v>
      </c>
      <c r="B7" s="27">
        <f>SUM(Budget!$F$5:$F$204)</f>
        <v>646000</v>
      </c>
      <c r="C7" s="28" t="str">
        <f t="shared" si="0"/>
        <v>₹</v>
      </c>
    </row>
    <row r="8" spans="1:8" x14ac:dyDescent="0.3">
      <c r="A8" s="26" t="s">
        <v>91</v>
      </c>
      <c r="B8" s="20">
        <f>SUM(Budget!$H$5:$H$204)</f>
        <v>1873000</v>
      </c>
      <c r="C8" s="28" t="str">
        <f t="shared" si="0"/>
        <v>₹</v>
      </c>
    </row>
    <row r="9" spans="1:8" x14ac:dyDescent="0.3">
      <c r="A9" s="26" t="s">
        <v>92</v>
      </c>
      <c r="B9" s="20">
        <f>B4-B6</f>
        <v>-19000</v>
      </c>
      <c r="C9" s="28" t="str">
        <f t="shared" si="0"/>
        <v>₹</v>
      </c>
    </row>
    <row r="10" spans="1:8" x14ac:dyDescent="0.3">
      <c r="A10" s="26" t="s">
        <v>93</v>
      </c>
      <c r="B10" s="27">
        <f>IF(N(Settings!B6)=0,0,B6/Settings!B6)</f>
        <v>7197.1428571428569</v>
      </c>
      <c r="C10" s="28" t="str">
        <f t="shared" si="0"/>
        <v>₹</v>
      </c>
    </row>
    <row r="11" spans="1:8" x14ac:dyDescent="0.3">
      <c r="A11" s="26" t="s">
        <v>94</v>
      </c>
      <c r="B11" s="27">
        <f ca="1">SUMIFS(Budget!$H$5:$H$204,Budget!$I$5:$I$204,"&gt;="&amp;TODAY(),Budget!$I$5:$I$204,"&lt;="&amp;TODAY()+30)</f>
        <v>510000</v>
      </c>
      <c r="C11" s="28" t="str">
        <f t="shared" si="0"/>
        <v>₹</v>
      </c>
    </row>
    <row r="12" spans="1:8" x14ac:dyDescent="0.3">
      <c r="A12" s="26" t="s">
        <v>95</v>
      </c>
      <c r="B12" s="27">
        <f ca="1">SUMIFS(Budget!$H$5:$H$204,Budget!$J$5:$J$204,"Overdue")</f>
        <v>125000</v>
      </c>
      <c r="C12" s="28" t="str">
        <f t="shared" si="0"/>
        <v>₹</v>
      </c>
    </row>
    <row r="14" spans="1:8" ht="31.95" customHeight="1" x14ac:dyDescent="0.3">
      <c r="A14" s="21" t="s">
        <v>56</v>
      </c>
      <c r="B14" s="21" t="str">
        <f>"Estimated ("&amp;EvCur&amp;")"</f>
        <v>Estimated (₹)</v>
      </c>
      <c r="C14" s="21" t="str">
        <f>"Actual ("&amp;EvCur&amp;")"</f>
        <v>Actual (₹)</v>
      </c>
      <c r="D14" s="21" t="str">
        <f>"Expected ("&amp;EvCur&amp;")"</f>
        <v>Expected (₹)</v>
      </c>
      <c r="E14" s="21" t="str">
        <f>"Paid ("&amp;EvCur&amp;")"</f>
        <v>Paid (₹)</v>
      </c>
      <c r="F14" s="21" t="str">
        <f>"Balance ("&amp;EvCur&amp;")"</f>
        <v>Balance (₹)</v>
      </c>
      <c r="G14" s="21" t="s">
        <v>96</v>
      </c>
      <c r="H14" s="21" t="str">
        <f>"Expected − estimate ("&amp;EvCur&amp;")"</f>
        <v>Expected − estimate (₹)</v>
      </c>
    </row>
    <row r="15" spans="1:8" x14ac:dyDescent="0.3">
      <c r="A15" s="29" t="str">
        <f>IF(Settings!D3="","",Settings!D3)</f>
        <v>Venue &amp; hall</v>
      </c>
      <c r="B15" s="23">
        <f>IF($A15="","",SUMIF(Budget!$A$5:$A$204,$A15,Budget!$D$5:$D$204))</f>
        <v>450000</v>
      </c>
      <c r="C15" s="23">
        <f>IF($A15="","",SUMIF(Budget!$A$5:$A$204,$A15,Budget!$E$5:$E$204))</f>
        <v>480000</v>
      </c>
      <c r="D15" s="23">
        <f>IF($A15="","",SUMIF(Budget!$A$5:$A$204,$A15,Budget!$G$5:$G$204))</f>
        <v>480000</v>
      </c>
      <c r="E15" s="23">
        <f>IF($A15="","",SUMIF(Budget!$A$5:$A$204,$A15,Budget!$F$5:$F$204))</f>
        <v>150000</v>
      </c>
      <c r="F15" s="23">
        <f>IF($A15="","",SUMIF(Budget!$A$5:$A$204,$A15,Budget!$H$5:$H$204))</f>
        <v>330000</v>
      </c>
      <c r="G15" s="30">
        <f>IF(OR($A15="",N(Settings!$B$5)=0),"",D15/Settings!$B$5)</f>
        <v>0.192</v>
      </c>
      <c r="H15" s="23">
        <f t="shared" ref="H15:H34" si="1">IF($A15="","",D15-B15)</f>
        <v>30000</v>
      </c>
    </row>
    <row r="16" spans="1:8" x14ac:dyDescent="0.3">
      <c r="A16" s="29" t="str">
        <f>IF(Settings!D4="","",Settings!D4)</f>
        <v>Catering &amp; food</v>
      </c>
      <c r="B16" s="23">
        <f>IF($A16="","",SUMIF(Budget!$A$5:$A$204,$A16,Budget!$D$5:$D$204))</f>
        <v>545000</v>
      </c>
      <c r="C16" s="23">
        <f>IF($A16="","",SUMIF(Budget!$A$5:$A$204,$A16,Budget!$E$5:$E$204))</f>
        <v>0</v>
      </c>
      <c r="D16" s="23">
        <f>IF($A16="","",SUMIF(Budget!$A$5:$A$204,$A16,Budget!$G$5:$G$204))</f>
        <v>545000</v>
      </c>
      <c r="E16" s="23">
        <f>IF($A16="","",SUMIF(Budget!$A$5:$A$204,$A16,Budget!$F$5:$F$204))</f>
        <v>50000</v>
      </c>
      <c r="F16" s="23">
        <f>IF($A16="","",SUMIF(Budget!$A$5:$A$204,$A16,Budget!$H$5:$H$204))</f>
        <v>495000</v>
      </c>
      <c r="G16" s="30">
        <f>IF(OR($A16="",N(Settings!$B$5)=0),"",D16/Settings!$B$5)</f>
        <v>0.218</v>
      </c>
      <c r="H16" s="23">
        <f t="shared" si="1"/>
        <v>0</v>
      </c>
    </row>
    <row r="17" spans="1:8" x14ac:dyDescent="0.3">
      <c r="A17" s="29" t="str">
        <f>IF(Settings!D5="","",Settings!D5)</f>
        <v>Decoration &amp; flowers</v>
      </c>
      <c r="B17" s="23">
        <f>IF($A17="","",SUMIF(Budget!$A$5:$A$204,$A17,Budget!$D$5:$D$204))</f>
        <v>220000</v>
      </c>
      <c r="C17" s="23">
        <f>IF($A17="","",SUMIF(Budget!$A$5:$A$204,$A17,Budget!$E$5:$E$204))</f>
        <v>240000</v>
      </c>
      <c r="D17" s="23">
        <f>IF($A17="","",SUMIF(Budget!$A$5:$A$204,$A17,Budget!$G$5:$G$204))</f>
        <v>240000</v>
      </c>
      <c r="E17" s="23">
        <f>IF($A17="","",SUMIF(Budget!$A$5:$A$204,$A17,Budget!$F$5:$F$204))</f>
        <v>60000</v>
      </c>
      <c r="F17" s="23">
        <f>IF($A17="","",SUMIF(Budget!$A$5:$A$204,$A17,Budget!$H$5:$H$204))</f>
        <v>180000</v>
      </c>
      <c r="G17" s="30">
        <f>IF(OR($A17="",N(Settings!$B$5)=0),"",D17/Settings!$B$5)</f>
        <v>9.6000000000000002E-2</v>
      </c>
      <c r="H17" s="23">
        <f t="shared" si="1"/>
        <v>20000</v>
      </c>
    </row>
    <row r="18" spans="1:8" x14ac:dyDescent="0.3">
      <c r="A18" s="29" t="str">
        <f>IF(Settings!D6="","",Settings!D6)</f>
        <v>Photography &amp; video</v>
      </c>
      <c r="B18" s="23">
        <f>IF($A18="","",SUMIF(Budget!$A$5:$A$204,$A18,Budget!$D$5:$D$204))</f>
        <v>180000</v>
      </c>
      <c r="C18" s="23">
        <f>IF($A18="","",SUMIF(Budget!$A$5:$A$204,$A18,Budget!$E$5:$E$204))</f>
        <v>175000</v>
      </c>
      <c r="D18" s="23">
        <f>IF($A18="","",SUMIF(Budget!$A$5:$A$204,$A18,Budget!$G$5:$G$204))</f>
        <v>175000</v>
      </c>
      <c r="E18" s="23">
        <f>IF($A18="","",SUMIF(Budget!$A$5:$A$204,$A18,Budget!$F$5:$F$204))</f>
        <v>50000</v>
      </c>
      <c r="F18" s="23">
        <f>IF($A18="","",SUMIF(Budget!$A$5:$A$204,$A18,Budget!$H$5:$H$204))</f>
        <v>125000</v>
      </c>
      <c r="G18" s="30">
        <f>IF(OR($A18="",N(Settings!$B$5)=0),"",D18/Settings!$B$5)</f>
        <v>7.0000000000000007E-2</v>
      </c>
      <c r="H18" s="23">
        <f t="shared" si="1"/>
        <v>-5000</v>
      </c>
    </row>
    <row r="19" spans="1:8" x14ac:dyDescent="0.3">
      <c r="A19" s="29" t="str">
        <f>IF(Settings!D7="","",Settings!D7)</f>
        <v>Attire &amp; jewellery (bride)</v>
      </c>
      <c r="B19" s="23">
        <f>IF($A19="","",SUMIF(Budget!$A$5:$A$204,$A19,Budget!$D$5:$D$204))</f>
        <v>250000</v>
      </c>
      <c r="C19" s="23">
        <f>IF($A19="","",SUMIF(Budget!$A$5:$A$204,$A19,Budget!$E$5:$E$204))</f>
        <v>235000</v>
      </c>
      <c r="D19" s="23">
        <f>IF($A19="","",SUMIF(Budget!$A$5:$A$204,$A19,Budget!$G$5:$G$204))</f>
        <v>235000</v>
      </c>
      <c r="E19" s="23">
        <f>IF($A19="","",SUMIF(Budget!$A$5:$A$204,$A19,Budget!$F$5:$F$204))</f>
        <v>235000</v>
      </c>
      <c r="F19" s="23">
        <f>IF($A19="","",SUMIF(Budget!$A$5:$A$204,$A19,Budget!$H$5:$H$204))</f>
        <v>0</v>
      </c>
      <c r="G19" s="30">
        <f>IF(OR($A19="",N(Settings!$B$5)=0),"",D19/Settings!$B$5)</f>
        <v>9.4E-2</v>
      </c>
      <c r="H19" s="23">
        <f t="shared" si="1"/>
        <v>-15000</v>
      </c>
    </row>
    <row r="20" spans="1:8" x14ac:dyDescent="0.3">
      <c r="A20" s="29" t="str">
        <f>IF(Settings!D8="","",Settings!D8)</f>
        <v>Attire (groom)</v>
      </c>
      <c r="B20" s="23">
        <f>IF($A20="","",SUMIF(Budget!$A$5:$A$204,$A20,Budget!$D$5:$D$204))</f>
        <v>90000</v>
      </c>
      <c r="C20" s="23">
        <f>IF($A20="","",SUMIF(Budget!$A$5:$A$204,$A20,Budget!$E$5:$E$204))</f>
        <v>0</v>
      </c>
      <c r="D20" s="23">
        <f>IF($A20="","",SUMIF(Budget!$A$5:$A$204,$A20,Budget!$G$5:$G$204))</f>
        <v>90000</v>
      </c>
      <c r="E20" s="23">
        <f>IF($A20="","",SUMIF(Budget!$A$5:$A$204,$A20,Budget!$F$5:$F$204))</f>
        <v>0</v>
      </c>
      <c r="F20" s="23">
        <f>IF($A20="","",SUMIF(Budget!$A$5:$A$204,$A20,Budget!$H$5:$H$204))</f>
        <v>90000</v>
      </c>
      <c r="G20" s="30">
        <f>IF(OR($A20="",N(Settings!$B$5)=0),"",D20/Settings!$B$5)</f>
        <v>3.5999999999999997E-2</v>
      </c>
      <c r="H20" s="23">
        <f t="shared" si="1"/>
        <v>0</v>
      </c>
    </row>
    <row r="21" spans="1:8" x14ac:dyDescent="0.3">
      <c r="A21" s="29" t="str">
        <f>IF(Settings!D9="","",Settings!D9)</f>
        <v>Makeup, hair &amp; mehndi</v>
      </c>
      <c r="B21" s="23">
        <f>IF($A21="","",SUMIF(Budget!$A$5:$A$204,$A21,Budget!$D$5:$D$204))</f>
        <v>75000</v>
      </c>
      <c r="C21" s="23">
        <f>IF($A21="","",SUMIF(Budget!$A$5:$A$204,$A21,Budget!$E$5:$E$204))</f>
        <v>72000</v>
      </c>
      <c r="D21" s="23">
        <f>IF($A21="","",SUMIF(Budget!$A$5:$A$204,$A21,Budget!$G$5:$G$204))</f>
        <v>72000</v>
      </c>
      <c r="E21" s="23">
        <f>IF($A21="","",SUMIF(Budget!$A$5:$A$204,$A21,Budget!$F$5:$F$204))</f>
        <v>20000</v>
      </c>
      <c r="F21" s="23">
        <f>IF($A21="","",SUMIF(Budget!$A$5:$A$204,$A21,Budget!$H$5:$H$204))</f>
        <v>52000</v>
      </c>
      <c r="G21" s="30">
        <f>IF(OR($A21="",N(Settings!$B$5)=0),"",D21/Settings!$B$5)</f>
        <v>2.8799999999999999E-2</v>
      </c>
      <c r="H21" s="23">
        <f t="shared" si="1"/>
        <v>-3000</v>
      </c>
    </row>
    <row r="22" spans="1:8" x14ac:dyDescent="0.3">
      <c r="A22" s="29" t="str">
        <f>IF(Settings!D10="","",Settings!D10)</f>
        <v>Music, DJ &amp; band</v>
      </c>
      <c r="B22" s="23">
        <f>IF($A22="","",SUMIF(Budget!$A$5:$A$204,$A22,Budget!$D$5:$D$204))</f>
        <v>60000</v>
      </c>
      <c r="C22" s="23">
        <f>IF($A22="","",SUMIF(Budget!$A$5:$A$204,$A22,Budget!$E$5:$E$204))</f>
        <v>0</v>
      </c>
      <c r="D22" s="23">
        <f>IF($A22="","",SUMIF(Budget!$A$5:$A$204,$A22,Budget!$G$5:$G$204))</f>
        <v>60000</v>
      </c>
      <c r="E22" s="23">
        <f>IF($A22="","",SUMIF(Budget!$A$5:$A$204,$A22,Budget!$F$5:$F$204))</f>
        <v>0</v>
      </c>
      <c r="F22" s="23">
        <f>IF($A22="","",SUMIF(Budget!$A$5:$A$204,$A22,Budget!$H$5:$H$204))</f>
        <v>60000</v>
      </c>
      <c r="G22" s="30">
        <f>IF(OR($A22="",N(Settings!$B$5)=0),"",D22/Settings!$B$5)</f>
        <v>2.4E-2</v>
      </c>
      <c r="H22" s="23">
        <f t="shared" si="1"/>
        <v>0</v>
      </c>
    </row>
    <row r="23" spans="1:8" x14ac:dyDescent="0.3">
      <c r="A23" s="29" t="str">
        <f>IF(Settings!D11="","",Settings!D11)</f>
        <v>Invitations &amp; stationery</v>
      </c>
      <c r="B23" s="23">
        <f>IF($A23="","",SUMIF(Budget!$A$5:$A$204,$A23,Budget!$D$5:$D$204))</f>
        <v>45000</v>
      </c>
      <c r="C23" s="23">
        <f>IF($A23="","",SUMIF(Budget!$A$5:$A$204,$A23,Budget!$E$5:$E$204))</f>
        <v>41000</v>
      </c>
      <c r="D23" s="23">
        <f>IF($A23="","",SUMIF(Budget!$A$5:$A$204,$A23,Budget!$G$5:$G$204))</f>
        <v>41000</v>
      </c>
      <c r="E23" s="23">
        <f>IF($A23="","",SUMIF(Budget!$A$5:$A$204,$A23,Budget!$F$5:$F$204))</f>
        <v>41000</v>
      </c>
      <c r="F23" s="23">
        <f>IF($A23="","",SUMIF(Budget!$A$5:$A$204,$A23,Budget!$H$5:$H$204))</f>
        <v>0</v>
      </c>
      <c r="G23" s="30">
        <f>IF(OR($A23="",N(Settings!$B$5)=0),"",D23/Settings!$B$5)</f>
        <v>1.6400000000000001E-2</v>
      </c>
      <c r="H23" s="23">
        <f t="shared" si="1"/>
        <v>-4000</v>
      </c>
    </row>
    <row r="24" spans="1:8" x14ac:dyDescent="0.3">
      <c r="A24" s="29" t="str">
        <f>IF(Settings!D12="","",Settings!D12)</f>
        <v>Gifts, favours &amp; return gifts</v>
      </c>
      <c r="B24" s="23">
        <f>IF($A24="","",SUMIF(Budget!$A$5:$A$204,$A24,Budget!$D$5:$D$204))</f>
        <v>80000</v>
      </c>
      <c r="C24" s="23">
        <f>IF($A24="","",SUMIF(Budget!$A$5:$A$204,$A24,Budget!$E$5:$E$204))</f>
        <v>0</v>
      </c>
      <c r="D24" s="23">
        <f>IF($A24="","",SUMIF(Budget!$A$5:$A$204,$A24,Budget!$G$5:$G$204))</f>
        <v>80000</v>
      </c>
      <c r="E24" s="23">
        <f>IF($A24="","",SUMIF(Budget!$A$5:$A$204,$A24,Budget!$F$5:$F$204))</f>
        <v>0</v>
      </c>
      <c r="F24" s="23">
        <f>IF($A24="","",SUMIF(Budget!$A$5:$A$204,$A24,Budget!$H$5:$H$204))</f>
        <v>80000</v>
      </c>
      <c r="G24" s="30">
        <f>IF(OR($A24="",N(Settings!$B$5)=0),"",D24/Settings!$B$5)</f>
        <v>3.2000000000000001E-2</v>
      </c>
      <c r="H24" s="23">
        <f t="shared" si="1"/>
        <v>0</v>
      </c>
    </row>
    <row r="25" spans="1:8" x14ac:dyDescent="0.3">
      <c r="A25" s="29" t="str">
        <f>IF(Settings!D13="","",Settings!D13)</f>
        <v>Rituals, priest &amp; pooja</v>
      </c>
      <c r="B25" s="23">
        <f>IF($A25="","",SUMIF(Budget!$A$5:$A$204,$A25,Budget!$D$5:$D$204))</f>
        <v>31000</v>
      </c>
      <c r="C25" s="23">
        <f>IF($A25="","",SUMIF(Budget!$A$5:$A$204,$A25,Budget!$E$5:$E$204))</f>
        <v>0</v>
      </c>
      <c r="D25" s="23">
        <f>IF($A25="","",SUMIF(Budget!$A$5:$A$204,$A25,Budget!$G$5:$G$204))</f>
        <v>31000</v>
      </c>
      <c r="E25" s="23">
        <f>IF($A25="","",SUMIF(Budget!$A$5:$A$204,$A25,Budget!$F$5:$F$204))</f>
        <v>0</v>
      </c>
      <c r="F25" s="23">
        <f>IF($A25="","",SUMIF(Budget!$A$5:$A$204,$A25,Budget!$H$5:$H$204))</f>
        <v>31000</v>
      </c>
      <c r="G25" s="30">
        <f>IF(OR($A25="",N(Settings!$B$5)=0),"",D25/Settings!$B$5)</f>
        <v>1.24E-2</v>
      </c>
      <c r="H25" s="23">
        <f t="shared" si="1"/>
        <v>0</v>
      </c>
    </row>
    <row r="26" spans="1:8" x14ac:dyDescent="0.3">
      <c r="A26" s="29" t="str">
        <f>IF(Settings!D14="","",Settings!D14)</f>
        <v>Transport &amp; baraat</v>
      </c>
      <c r="B26" s="23">
        <f>IF($A26="","",SUMIF(Budget!$A$5:$A$204,$A26,Budget!$D$5:$D$204))</f>
        <v>70000</v>
      </c>
      <c r="C26" s="23">
        <f>IF($A26="","",SUMIF(Budget!$A$5:$A$204,$A26,Budget!$E$5:$E$204))</f>
        <v>0</v>
      </c>
      <c r="D26" s="23">
        <f>IF($A26="","",SUMIF(Budget!$A$5:$A$204,$A26,Budget!$G$5:$G$204))</f>
        <v>70000</v>
      </c>
      <c r="E26" s="23">
        <f>IF($A26="","",SUMIF(Budget!$A$5:$A$204,$A26,Budget!$F$5:$F$204))</f>
        <v>0</v>
      </c>
      <c r="F26" s="23">
        <f>IF($A26="","",SUMIF(Budget!$A$5:$A$204,$A26,Budget!$H$5:$H$204))</f>
        <v>70000</v>
      </c>
      <c r="G26" s="30">
        <f>IF(OR($A26="",N(Settings!$B$5)=0),"",D26/Settings!$B$5)</f>
        <v>2.8000000000000001E-2</v>
      </c>
      <c r="H26" s="23">
        <f t="shared" si="1"/>
        <v>0</v>
      </c>
    </row>
    <row r="27" spans="1:8" x14ac:dyDescent="0.3">
      <c r="A27" s="29" t="str">
        <f>IF(Settings!D15="","",Settings!D15)</f>
        <v>Guest stay &amp; hotel</v>
      </c>
      <c r="B27" s="23">
        <f>IF($A27="","",SUMIF(Budget!$A$5:$A$204,$A27,Budget!$D$5:$D$204))</f>
        <v>200000</v>
      </c>
      <c r="C27" s="23">
        <f>IF($A27="","",SUMIF(Budget!$A$5:$A$204,$A27,Budget!$E$5:$E$204))</f>
        <v>0</v>
      </c>
      <c r="D27" s="23">
        <f>IF($A27="","",SUMIF(Budget!$A$5:$A$204,$A27,Budget!$G$5:$G$204))</f>
        <v>200000</v>
      </c>
      <c r="E27" s="23">
        <f>IF($A27="","",SUMIF(Budget!$A$5:$A$204,$A27,Budget!$F$5:$F$204))</f>
        <v>40000</v>
      </c>
      <c r="F27" s="23">
        <f>IF($A27="","",SUMIF(Budget!$A$5:$A$204,$A27,Budget!$H$5:$H$204))</f>
        <v>160000</v>
      </c>
      <c r="G27" s="30">
        <f>IF(OR($A27="",N(Settings!$B$5)=0),"",D27/Settings!$B$5)</f>
        <v>0.08</v>
      </c>
      <c r="H27" s="23">
        <f t="shared" si="1"/>
        <v>0</v>
      </c>
    </row>
    <row r="28" spans="1:8" x14ac:dyDescent="0.3">
      <c r="A28" s="29" t="str">
        <f>IF(Settings!D16="","",Settings!D16)</f>
        <v>Entertainment &amp; activities</v>
      </c>
      <c r="B28" s="23">
        <f>IF($A28="","",SUMIF(Budget!$A$5:$A$204,$A28,Budget!$D$5:$D$204))</f>
        <v>0</v>
      </c>
      <c r="C28" s="23">
        <f>IF($A28="","",SUMIF(Budget!$A$5:$A$204,$A28,Budget!$E$5:$E$204))</f>
        <v>0</v>
      </c>
      <c r="D28" s="23">
        <f>IF($A28="","",SUMIF(Budget!$A$5:$A$204,$A28,Budget!$G$5:$G$204))</f>
        <v>0</v>
      </c>
      <c r="E28" s="23">
        <f>IF($A28="","",SUMIF(Budget!$A$5:$A$204,$A28,Budget!$F$5:$F$204))</f>
        <v>0</v>
      </c>
      <c r="F28" s="23">
        <f>IF($A28="","",SUMIF(Budget!$A$5:$A$204,$A28,Budget!$H$5:$H$204))</f>
        <v>0</v>
      </c>
      <c r="G28" s="30">
        <f>IF(OR($A28="",N(Settings!$B$5)=0),"",D28/Settings!$B$5)</f>
        <v>0</v>
      </c>
      <c r="H28" s="23">
        <f t="shared" si="1"/>
        <v>0</v>
      </c>
    </row>
    <row r="29" spans="1:8" x14ac:dyDescent="0.3">
      <c r="A29" s="29" t="str">
        <f>IF(Settings!D17="","",Settings!D17)</f>
        <v>Miscellaneous &amp; tips</v>
      </c>
      <c r="B29" s="23">
        <f>IF($A29="","",SUMIF(Budget!$A$5:$A$204,$A29,Budget!$D$5:$D$204))</f>
        <v>0</v>
      </c>
      <c r="C29" s="23">
        <f>IF($A29="","",SUMIF(Budget!$A$5:$A$204,$A29,Budget!$E$5:$E$204))</f>
        <v>0</v>
      </c>
      <c r="D29" s="23">
        <f>IF($A29="","",SUMIF(Budget!$A$5:$A$204,$A29,Budget!$G$5:$G$204))</f>
        <v>0</v>
      </c>
      <c r="E29" s="23">
        <f>IF($A29="","",SUMIF(Budget!$A$5:$A$204,$A29,Budget!$F$5:$F$204))</f>
        <v>0</v>
      </c>
      <c r="F29" s="23">
        <f>IF($A29="","",SUMIF(Budget!$A$5:$A$204,$A29,Budget!$H$5:$H$204))</f>
        <v>0</v>
      </c>
      <c r="G29" s="30">
        <f>IF(OR($A29="",N(Settings!$B$5)=0),"",D29/Settings!$B$5)</f>
        <v>0</v>
      </c>
      <c r="H29" s="23">
        <f t="shared" si="1"/>
        <v>0</v>
      </c>
    </row>
    <row r="30" spans="1:8" x14ac:dyDescent="0.3">
      <c r="A30" s="29" t="str">
        <f>IF(Settings!D18="","",Settings!D18)</f>
        <v>Contingency</v>
      </c>
      <c r="B30" s="23">
        <f>IF($A30="","",SUMIF(Budget!$A$5:$A$204,$A30,Budget!$D$5:$D$204))</f>
        <v>200000</v>
      </c>
      <c r="C30" s="23">
        <f>IF($A30="","",SUMIF(Budget!$A$5:$A$204,$A30,Budget!$E$5:$E$204))</f>
        <v>0</v>
      </c>
      <c r="D30" s="23">
        <f>IF($A30="","",SUMIF(Budget!$A$5:$A$204,$A30,Budget!$G$5:$G$204))</f>
        <v>200000</v>
      </c>
      <c r="E30" s="23">
        <f>IF($A30="","",SUMIF(Budget!$A$5:$A$204,$A30,Budget!$F$5:$F$204))</f>
        <v>0</v>
      </c>
      <c r="F30" s="23">
        <f>IF($A30="","",SUMIF(Budget!$A$5:$A$204,$A30,Budget!$H$5:$H$204))</f>
        <v>200000</v>
      </c>
      <c r="G30" s="30">
        <f>IF(OR($A30="",N(Settings!$B$5)=0),"",D30/Settings!$B$5)</f>
        <v>0.08</v>
      </c>
      <c r="H30" s="23">
        <f t="shared" si="1"/>
        <v>0</v>
      </c>
    </row>
    <row r="31" spans="1:8" x14ac:dyDescent="0.3">
      <c r="A31" s="29" t="str">
        <f>IF(Settings!D19="","",Settings!D19)</f>
        <v/>
      </c>
      <c r="B31" s="23" t="str">
        <f>IF($A31="","",SUMIF(Budget!$A$5:$A$204,$A31,Budget!$D$5:$D$204))</f>
        <v/>
      </c>
      <c r="C31" s="23" t="str">
        <f>IF($A31="","",SUMIF(Budget!$A$5:$A$204,$A31,Budget!$E$5:$E$204))</f>
        <v/>
      </c>
      <c r="D31" s="23" t="str">
        <f>IF($A31="","",SUMIF(Budget!$A$5:$A$204,$A31,Budget!$G$5:$G$204))</f>
        <v/>
      </c>
      <c r="E31" s="23" t="str">
        <f>IF($A31="","",SUMIF(Budget!$A$5:$A$204,$A31,Budget!$F$5:$F$204))</f>
        <v/>
      </c>
      <c r="F31" s="23" t="str">
        <f>IF($A31="","",SUMIF(Budget!$A$5:$A$204,$A31,Budget!$H$5:$H$204))</f>
        <v/>
      </c>
      <c r="G31" s="30" t="str">
        <f>IF(OR($A31="",N(Settings!$B$5)=0),"",D31/Settings!$B$5)</f>
        <v/>
      </c>
      <c r="H31" s="23" t="str">
        <f t="shared" si="1"/>
        <v/>
      </c>
    </row>
    <row r="32" spans="1:8" x14ac:dyDescent="0.3">
      <c r="A32" s="29" t="str">
        <f>IF(Settings!D20="","",Settings!D20)</f>
        <v/>
      </c>
      <c r="B32" s="23" t="str">
        <f>IF($A32="","",SUMIF(Budget!$A$5:$A$204,$A32,Budget!$D$5:$D$204))</f>
        <v/>
      </c>
      <c r="C32" s="23" t="str">
        <f>IF($A32="","",SUMIF(Budget!$A$5:$A$204,$A32,Budget!$E$5:$E$204))</f>
        <v/>
      </c>
      <c r="D32" s="23" t="str">
        <f>IF($A32="","",SUMIF(Budget!$A$5:$A$204,$A32,Budget!$G$5:$G$204))</f>
        <v/>
      </c>
      <c r="E32" s="23" t="str">
        <f>IF($A32="","",SUMIF(Budget!$A$5:$A$204,$A32,Budget!$F$5:$F$204))</f>
        <v/>
      </c>
      <c r="F32" s="23" t="str">
        <f>IF($A32="","",SUMIF(Budget!$A$5:$A$204,$A32,Budget!$H$5:$H$204))</f>
        <v/>
      </c>
      <c r="G32" s="30" t="str">
        <f>IF(OR($A32="",N(Settings!$B$5)=0),"",D32/Settings!$B$5)</f>
        <v/>
      </c>
      <c r="H32" s="23" t="str">
        <f t="shared" si="1"/>
        <v/>
      </c>
    </row>
    <row r="33" spans="1:8" x14ac:dyDescent="0.3">
      <c r="A33" s="29" t="str">
        <f>IF(Settings!D21="","",Settings!D21)</f>
        <v/>
      </c>
      <c r="B33" s="23" t="str">
        <f>IF($A33="","",SUMIF(Budget!$A$5:$A$204,$A33,Budget!$D$5:$D$204))</f>
        <v/>
      </c>
      <c r="C33" s="23" t="str">
        <f>IF($A33="","",SUMIF(Budget!$A$5:$A$204,$A33,Budget!$E$5:$E$204))</f>
        <v/>
      </c>
      <c r="D33" s="23" t="str">
        <f>IF($A33="","",SUMIF(Budget!$A$5:$A$204,$A33,Budget!$G$5:$G$204))</f>
        <v/>
      </c>
      <c r="E33" s="23" t="str">
        <f>IF($A33="","",SUMIF(Budget!$A$5:$A$204,$A33,Budget!$F$5:$F$204))</f>
        <v/>
      </c>
      <c r="F33" s="23" t="str">
        <f>IF($A33="","",SUMIF(Budget!$A$5:$A$204,$A33,Budget!$H$5:$H$204))</f>
        <v/>
      </c>
      <c r="G33" s="30" t="str">
        <f>IF(OR($A33="",N(Settings!$B$5)=0),"",D33/Settings!$B$5)</f>
        <v/>
      </c>
      <c r="H33" s="23" t="str">
        <f t="shared" si="1"/>
        <v/>
      </c>
    </row>
    <row r="34" spans="1:8" x14ac:dyDescent="0.3">
      <c r="A34" s="29" t="str">
        <f>IF(Settings!D22="","",Settings!D22)</f>
        <v/>
      </c>
      <c r="B34" s="23" t="str">
        <f>IF($A34="","",SUMIF(Budget!$A$5:$A$204,$A34,Budget!$D$5:$D$204))</f>
        <v/>
      </c>
      <c r="C34" s="23" t="str">
        <f>IF($A34="","",SUMIF(Budget!$A$5:$A$204,$A34,Budget!$E$5:$E$204))</f>
        <v/>
      </c>
      <c r="D34" s="23" t="str">
        <f>IF($A34="","",SUMIF(Budget!$A$5:$A$204,$A34,Budget!$G$5:$G$204))</f>
        <v/>
      </c>
      <c r="E34" s="23" t="str">
        <f>IF($A34="","",SUMIF(Budget!$A$5:$A$204,$A34,Budget!$F$5:$F$204))</f>
        <v/>
      </c>
      <c r="F34" s="23" t="str">
        <f>IF($A34="","",SUMIF(Budget!$A$5:$A$204,$A34,Budget!$H$5:$H$204))</f>
        <v/>
      </c>
      <c r="G34" s="30" t="str">
        <f>IF(OR($A34="",N(Settings!$B$5)=0),"",D34/Settings!$B$5)</f>
        <v/>
      </c>
      <c r="H34" s="23" t="str">
        <f t="shared" si="1"/>
        <v/>
      </c>
    </row>
    <row r="35" spans="1:8" x14ac:dyDescent="0.3">
      <c r="A35" s="31" t="s">
        <v>97</v>
      </c>
      <c r="B35" s="20">
        <f>SUM(B15:B34)</f>
        <v>2496000</v>
      </c>
      <c r="C35" s="20">
        <f>SUM(C15:C34)</f>
        <v>1243000</v>
      </c>
      <c r="D35" s="20">
        <f>SUM(D15:D34)</f>
        <v>2519000</v>
      </c>
      <c r="E35" s="20">
        <f>SUM(E15:E34)</f>
        <v>646000</v>
      </c>
      <c r="F35" s="20">
        <f>SUM(F15:F34)</f>
        <v>1873000</v>
      </c>
      <c r="G35" s="32">
        <f>IF(N(Settings!$B$5)=0,"",D35/Settings!$B$5)</f>
        <v>1.0076000000000001</v>
      </c>
      <c r="H35" s="20">
        <f>SUM(H15:H34)</f>
        <v>23000</v>
      </c>
    </row>
  </sheetData>
  <sheetProtection sheet="1" formatCells="0" formatColumns="0" formatRows="0" sort="0" autoFilter="0"/>
  <conditionalFormatting sqref="B4:B12">
    <cfRule type="expression" dxfId="5" priority="4">
      <formula>EvNum="International (1,234,567)"</formula>
    </cfRule>
  </conditionalFormatting>
  <conditionalFormatting sqref="B9">
    <cfRule type="cellIs" dxfId="4" priority="1" operator="lessThan">
      <formula>0</formula>
    </cfRule>
  </conditionalFormatting>
  <conditionalFormatting sqref="B12">
    <cfRule type="cellIs" dxfId="3" priority="2" operator="greaterThan">
      <formula>0</formula>
    </cfRule>
  </conditionalFormatting>
  <conditionalFormatting sqref="B15:F35">
    <cfRule type="expression" dxfId="2" priority="5">
      <formula>EvNum="International (1,234,567)"</formula>
    </cfRule>
  </conditionalFormatting>
  <conditionalFormatting sqref="H15:H35">
    <cfRule type="cellIs" dxfId="1" priority="3" operator="greaterThan">
      <formula>0</formula>
    </cfRule>
    <cfRule type="expression" dxfId="0" priority="6">
      <formula>EvNum="International (1,234,567)"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/>
  </sheetViews>
  <sheetFormatPr defaultRowHeight="14.4" x14ac:dyDescent="0.3"/>
  <sheetData>
    <row r="1" spans="1:4" x14ac:dyDescent="0.3">
      <c r="A1" t="s">
        <v>36</v>
      </c>
      <c r="B1" t="s">
        <v>39</v>
      </c>
      <c r="C1" t="s">
        <v>42</v>
      </c>
      <c r="D1" t="s">
        <v>98</v>
      </c>
    </row>
    <row r="2" spans="1:4" x14ac:dyDescent="0.3">
      <c r="A2" t="s">
        <v>99</v>
      </c>
      <c r="B2" t="s">
        <v>100</v>
      </c>
      <c r="C2" t="s">
        <v>101</v>
      </c>
      <c r="D2" t="s">
        <v>102</v>
      </c>
    </row>
    <row r="3" spans="1:4" x14ac:dyDescent="0.3">
      <c r="A3" t="s">
        <v>103</v>
      </c>
      <c r="C3" t="s">
        <v>104</v>
      </c>
    </row>
    <row r="4" spans="1:4" x14ac:dyDescent="0.3">
      <c r="A4" t="s">
        <v>105</v>
      </c>
      <c r="C4" t="s">
        <v>106</v>
      </c>
    </row>
    <row r="5" spans="1:4" x14ac:dyDescent="0.3">
      <c r="A5" t="s">
        <v>107</v>
      </c>
    </row>
    <row r="6" spans="1:4" x14ac:dyDescent="0.3">
      <c r="A6" t="s">
        <v>108</v>
      </c>
    </row>
    <row r="7" spans="1:4" x14ac:dyDescent="0.3">
      <c r="A7" t="s">
        <v>109</v>
      </c>
    </row>
    <row r="8" spans="1:4" x14ac:dyDescent="0.3">
      <c r="A8" t="s">
        <v>110</v>
      </c>
    </row>
    <row r="9" spans="1:4" x14ac:dyDescent="0.3">
      <c r="A9" t="s">
        <v>111</v>
      </c>
    </row>
    <row r="10" spans="1:4" x14ac:dyDescent="0.3">
      <c r="A10" t="s">
        <v>112</v>
      </c>
    </row>
    <row r="11" spans="1:4" x14ac:dyDescent="0.3">
      <c r="A11" t="s">
        <v>113</v>
      </c>
    </row>
    <row r="12" spans="1:4" x14ac:dyDescent="0.3">
      <c r="A12" t="s">
        <v>114</v>
      </c>
    </row>
    <row r="13" spans="1:4" x14ac:dyDescent="0.3">
      <c r="A13" t="s">
        <v>115</v>
      </c>
    </row>
    <row r="14" spans="1:4" x14ac:dyDescent="0.3">
      <c r="A14" t="s">
        <v>116</v>
      </c>
    </row>
    <row r="15" spans="1:4" x14ac:dyDescent="0.3">
      <c r="A15" t="s">
        <v>117</v>
      </c>
    </row>
    <row r="16" spans="1:4" x14ac:dyDescent="0.3">
      <c r="A16" t="s">
        <v>118</v>
      </c>
    </row>
    <row r="17" spans="1:1" x14ac:dyDescent="0.3">
      <c r="A17" t="s">
        <v>119</v>
      </c>
    </row>
    <row r="18" spans="1:1" x14ac:dyDescent="0.3">
      <c r="A18" t="s">
        <v>120</v>
      </c>
    </row>
    <row r="19" spans="1:1" x14ac:dyDescent="0.3">
      <c r="A19" t="s">
        <v>121</v>
      </c>
    </row>
    <row r="20" spans="1:1" x14ac:dyDescent="0.3">
      <c r="A20" t="s">
        <v>122</v>
      </c>
    </row>
    <row r="21" spans="1:1" x14ac:dyDescent="0.3">
      <c r="A21" t="s">
        <v>123</v>
      </c>
    </row>
    <row r="22" spans="1:1" x14ac:dyDescent="0.3">
      <c r="A22" t="s">
        <v>124</v>
      </c>
    </row>
    <row r="23" spans="1:1" x14ac:dyDescent="0.3">
      <c r="A23" t="s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How to use</vt:lpstr>
      <vt:lpstr>Settings</vt:lpstr>
      <vt:lpstr>Budget</vt:lpstr>
      <vt:lpstr>Summary</vt:lpstr>
      <vt:lpstr>Lists</vt:lpstr>
      <vt:lpstr>EvCur</vt:lpstr>
      <vt:lpstr>EvDate</vt:lpstr>
      <vt:lpstr>EvNum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Wedding &amp; Event Budget Planner (Excel)</dc:title>
  <dc:subject>Free Excel wedding and event budget planner: estimated and actual cost by category, advance paid, balance due, cost per guest, variance and a budget chart.</dc:subject>
  <dc:creator>Nivesh Sahayak</dc:creator>
  <cp:keywords>Toolkit by GroupChatOn; Designed &amp; Developed by: Nivesh Sahayak</cp:keywords>
  <dc:description>Wedding &amp; Event Budget Planner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2026-11-02T18:21:52Z</dcterms:created>
  <dcterms:modified xsi:type="dcterms:W3CDTF">2026-11-02T18:22:51Z</dcterms:modified>
  <cp:category>Events &amp; Weddings</cp:category>
</cp:coreProperties>
</file>