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7A74569A-5B99-4D82-B10F-156B90FA2620}"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Checklist" sheetId="3" r:id="rId3"/>
    <sheet name="Progress" sheetId="4" r:id="rId4"/>
    <sheet name="Lists" sheetId="5" state="hidden" r:id="rId5"/>
  </sheets>
  <definedNames>
    <definedName name="_xlnm._FilterDatabase" localSheetId="2" hidden="1">Checklist!$A$3:$I$113</definedName>
    <definedName name="EvDate">Settings!$B$5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7" i="4" l="1"/>
  <c r="C14" i="4"/>
  <c r="B14" i="4"/>
  <c r="C13" i="4"/>
  <c r="B13" i="4"/>
  <c r="F13" i="4" s="1"/>
  <c r="C12" i="4"/>
  <c r="B12" i="4"/>
  <c r="C11" i="4"/>
  <c r="B11" i="4"/>
  <c r="C10" i="4"/>
  <c r="B10" i="4"/>
  <c r="D10" i="4" s="1"/>
  <c r="C9" i="4"/>
  <c r="B9" i="4"/>
  <c r="F9" i="4" s="1"/>
  <c r="C8" i="4"/>
  <c r="B8" i="4"/>
  <c r="C7" i="4"/>
  <c r="B7" i="4"/>
  <c r="F7" i="4" s="1"/>
  <c r="C6" i="4"/>
  <c r="B6" i="4"/>
  <c r="F6" i="4" s="1"/>
  <c r="C5" i="4"/>
  <c r="B5" i="4"/>
  <c r="C4" i="4"/>
  <c r="B4" i="4"/>
  <c r="E113" i="3"/>
  <c r="H113" i="3" s="1"/>
  <c r="E112" i="3"/>
  <c r="H112" i="3" s="1"/>
  <c r="E111" i="3"/>
  <c r="H111" i="3" s="1"/>
  <c r="E110" i="3"/>
  <c r="G110" i="3" s="1"/>
  <c r="E109" i="3"/>
  <c r="H109" i="3" s="1"/>
  <c r="E108" i="3"/>
  <c r="H108" i="3" s="1"/>
  <c r="E107" i="3"/>
  <c r="H107" i="3" s="1"/>
  <c r="E106" i="3"/>
  <c r="H106" i="3" s="1"/>
  <c r="E105" i="3"/>
  <c r="G105" i="3" s="1"/>
  <c r="E104" i="3"/>
  <c r="H104" i="3" s="1"/>
  <c r="E103" i="3"/>
  <c r="H103" i="3" s="1"/>
  <c r="E102" i="3"/>
  <c r="G102" i="3" s="1"/>
  <c r="E101" i="3"/>
  <c r="G101" i="3" s="1"/>
  <c r="E100" i="3"/>
  <c r="H100" i="3" s="1"/>
  <c r="E99" i="3"/>
  <c r="G99" i="3" s="1"/>
  <c r="E98" i="3"/>
  <c r="H98" i="3" s="1"/>
  <c r="E97" i="3"/>
  <c r="H97" i="3" s="1"/>
  <c r="E96" i="3"/>
  <c r="G96" i="3" s="1"/>
  <c r="E95" i="3"/>
  <c r="H95" i="3" s="1"/>
  <c r="E94" i="3"/>
  <c r="G94" i="3" s="1"/>
  <c r="H93" i="3"/>
  <c r="G93" i="3"/>
  <c r="E93" i="3"/>
  <c r="E92" i="3"/>
  <c r="H92" i="3" s="1"/>
  <c r="E91" i="3"/>
  <c r="H91" i="3" s="1"/>
  <c r="E90" i="3"/>
  <c r="G90" i="3" s="1"/>
  <c r="E89" i="3"/>
  <c r="G89" i="3" s="1"/>
  <c r="E88" i="3"/>
  <c r="H88" i="3" s="1"/>
  <c r="E87" i="3"/>
  <c r="H87" i="3" s="1"/>
  <c r="E86" i="3"/>
  <c r="H86" i="3" s="1"/>
  <c r="E85" i="3"/>
  <c r="H85" i="3" s="1"/>
  <c r="E84" i="3"/>
  <c r="H84" i="3" s="1"/>
  <c r="E83" i="3"/>
  <c r="H83" i="3" s="1"/>
  <c r="E82" i="3"/>
  <c r="G82" i="3" s="1"/>
  <c r="E81" i="3"/>
  <c r="G81" i="3" s="1"/>
  <c r="E80" i="3"/>
  <c r="H80" i="3" s="1"/>
  <c r="E79" i="3"/>
  <c r="G79" i="3" s="1"/>
  <c r="E78" i="3"/>
  <c r="H78" i="3" s="1"/>
  <c r="E77" i="3"/>
  <c r="H77" i="3" s="1"/>
  <c r="E76" i="3"/>
  <c r="H76" i="3" s="1"/>
  <c r="E75" i="3"/>
  <c r="H75" i="3" s="1"/>
  <c r="E74" i="3"/>
  <c r="G74" i="3" s="1"/>
  <c r="E73" i="3"/>
  <c r="H73" i="3" s="1"/>
  <c r="E72" i="3"/>
  <c r="H72" i="3" s="1"/>
  <c r="E71" i="3"/>
  <c r="H71" i="3" s="1"/>
  <c r="E70" i="3"/>
  <c r="G70" i="3" s="1"/>
  <c r="E69" i="3"/>
  <c r="G69" i="3" s="1"/>
  <c r="E68" i="3"/>
  <c r="H68" i="3" s="1"/>
  <c r="E67" i="3"/>
  <c r="H67" i="3" s="1"/>
  <c r="E66" i="3"/>
  <c r="H66" i="3" s="1"/>
  <c r="E65" i="3"/>
  <c r="G65" i="3" s="1"/>
  <c r="E64" i="3"/>
  <c r="G64" i="3" s="1"/>
  <c r="E63" i="3"/>
  <c r="G63" i="3" s="1"/>
  <c r="E62" i="3"/>
  <c r="H62" i="3" s="1"/>
  <c r="E61" i="3"/>
  <c r="G61" i="3" s="1"/>
  <c r="E60" i="3"/>
  <c r="G60" i="3" s="1"/>
  <c r="E59" i="3"/>
  <c r="G59" i="3" s="1"/>
  <c r="E58" i="3"/>
  <c r="H58" i="3" s="1"/>
  <c r="E57" i="3"/>
  <c r="H57" i="3" s="1"/>
  <c r="E56" i="3"/>
  <c r="G56" i="3" s="1"/>
  <c r="E55" i="3"/>
  <c r="G55" i="3" s="1"/>
  <c r="E54" i="3"/>
  <c r="H54" i="3" s="1"/>
  <c r="E53" i="3"/>
  <c r="G53" i="3" s="1"/>
  <c r="E52" i="3"/>
  <c r="H52" i="3" s="1"/>
  <c r="E51" i="3"/>
  <c r="H51" i="3" s="1"/>
  <c r="E50" i="3"/>
  <c r="G50" i="3" s="1"/>
  <c r="E49" i="3"/>
  <c r="H49" i="3" s="1"/>
  <c r="E48" i="3"/>
  <c r="H48" i="3" s="1"/>
  <c r="E47" i="3"/>
  <c r="H47" i="3" s="1"/>
  <c r="E46" i="3"/>
  <c r="H46" i="3" s="1"/>
  <c r="E45" i="3"/>
  <c r="H45" i="3" s="1"/>
  <c r="E44" i="3"/>
  <c r="H44" i="3" s="1"/>
  <c r="E43" i="3"/>
  <c r="H43" i="3" s="1"/>
  <c r="E42" i="3"/>
  <c r="H42" i="3" s="1"/>
  <c r="E41" i="3"/>
  <c r="G41" i="3" s="1"/>
  <c r="E40" i="3"/>
  <c r="H40" i="3" s="1"/>
  <c r="E39" i="3"/>
  <c r="G39" i="3" s="1"/>
  <c r="E38" i="3"/>
  <c r="H38" i="3" s="1"/>
  <c r="E37" i="3"/>
  <c r="H37" i="3" s="1"/>
  <c r="E36" i="3"/>
  <c r="H36" i="3" s="1"/>
  <c r="E35" i="3"/>
  <c r="G35" i="3" s="1"/>
  <c r="E34" i="3"/>
  <c r="H34" i="3" s="1"/>
  <c r="E33" i="3"/>
  <c r="H33" i="3" s="1"/>
  <c r="E32" i="3"/>
  <c r="H32" i="3" s="1"/>
  <c r="E31" i="3"/>
  <c r="H31" i="3" s="1"/>
  <c r="E30" i="3"/>
  <c r="H30" i="3" s="1"/>
  <c r="E29" i="3"/>
  <c r="G29" i="3" s="1"/>
  <c r="E28" i="3"/>
  <c r="G28" i="3" s="1"/>
  <c r="E27" i="3"/>
  <c r="G27" i="3" s="1"/>
  <c r="E26" i="3"/>
  <c r="H26" i="3" s="1"/>
  <c r="E25" i="3"/>
  <c r="H25" i="3" s="1"/>
  <c r="E24" i="3"/>
  <c r="G24" i="3" s="1"/>
  <c r="E23" i="3"/>
  <c r="H23" i="3" s="1"/>
  <c r="E22" i="3"/>
  <c r="G22" i="3" s="1"/>
  <c r="E21" i="3"/>
  <c r="G21" i="3" s="1"/>
  <c r="E20" i="3"/>
  <c r="H20" i="3" s="1"/>
  <c r="E19" i="3"/>
  <c r="G19" i="3" s="1"/>
  <c r="E18" i="3"/>
  <c r="H18" i="3" s="1"/>
  <c r="E17" i="3"/>
  <c r="H17" i="3" s="1"/>
  <c r="E16" i="3"/>
  <c r="H16" i="3" s="1"/>
  <c r="E15" i="3"/>
  <c r="H15" i="3" s="1"/>
  <c r="E14" i="3"/>
  <c r="G14" i="3" s="1"/>
  <c r="E13" i="3"/>
  <c r="H13" i="3" s="1"/>
  <c r="E12" i="3"/>
  <c r="H12" i="3" s="1"/>
  <c r="E11" i="3"/>
  <c r="H11" i="3" s="1"/>
  <c r="E10" i="3"/>
  <c r="H10" i="3" s="1"/>
  <c r="E9" i="3"/>
  <c r="G9" i="3" s="1"/>
  <c r="E8" i="3"/>
  <c r="H8" i="3" s="1"/>
  <c r="G7" i="3"/>
  <c r="E7" i="3"/>
  <c r="H7" i="3" s="1"/>
  <c r="E6" i="3"/>
  <c r="H6" i="3" s="1"/>
  <c r="E5" i="3"/>
  <c r="H5" i="3" s="1"/>
  <c r="E4" i="3"/>
  <c r="H4" i="3" s="1"/>
  <c r="A2" i="3"/>
  <c r="G67" i="3" l="1"/>
  <c r="H14" i="3"/>
  <c r="E5" i="4" s="1"/>
  <c r="G33" i="3"/>
  <c r="D5" i="4"/>
  <c r="G104" i="3"/>
  <c r="G75" i="3"/>
  <c r="G80" i="3"/>
  <c r="G45" i="3"/>
  <c r="H105" i="3"/>
  <c r="G5" i="3"/>
  <c r="G87" i="3"/>
  <c r="D14" i="4"/>
  <c r="G20" i="3"/>
  <c r="G58" i="3"/>
  <c r="H94" i="3"/>
  <c r="F8" i="4"/>
  <c r="H60" i="3"/>
  <c r="G85" i="3"/>
  <c r="G13" i="3"/>
  <c r="G25" i="3"/>
  <c r="H74" i="3"/>
  <c r="G98" i="3"/>
  <c r="G38" i="3"/>
  <c r="F10" i="4"/>
  <c r="G34" i="3"/>
  <c r="G47" i="3"/>
  <c r="G73" i="3"/>
  <c r="G84" i="3"/>
  <c r="G95" i="3"/>
  <c r="G107" i="3"/>
  <c r="F11" i="4"/>
  <c r="G100" i="3"/>
  <c r="G113" i="3"/>
  <c r="H53" i="3"/>
  <c r="G78" i="3"/>
  <c r="B15" i="4"/>
  <c r="G54" i="3"/>
  <c r="C15" i="4"/>
  <c r="G18" i="3"/>
  <c r="H27" i="3"/>
  <c r="E7" i="4" s="1"/>
  <c r="G40" i="3"/>
  <c r="H65" i="3"/>
  <c r="D6" i="4"/>
  <c r="F14" i="4"/>
  <c r="D12" i="4"/>
  <c r="E9" i="4"/>
  <c r="H61" i="3"/>
  <c r="G68" i="3"/>
  <c r="H81" i="3"/>
  <c r="G88" i="3"/>
  <c r="H101" i="3"/>
  <c r="G108" i="3"/>
  <c r="F4" i="4"/>
  <c r="H55" i="3"/>
  <c r="G62" i="3"/>
  <c r="G49" i="3"/>
  <c r="H82" i="3"/>
  <c r="G109" i="3"/>
  <c r="G16" i="3"/>
  <c r="D4" i="4"/>
  <c r="G8" i="3"/>
  <c r="H29" i="3"/>
  <c r="G36" i="3"/>
  <c r="G76" i="3"/>
  <c r="D13" i="4"/>
  <c r="G23" i="3"/>
  <c r="G43" i="3"/>
  <c r="H56" i="3"/>
  <c r="G83" i="3"/>
  <c r="H96" i="3"/>
  <c r="G103" i="3"/>
  <c r="F5" i="4"/>
  <c r="G57" i="3"/>
  <c r="H70" i="3"/>
  <c r="G77" i="3"/>
  <c r="H90" i="3"/>
  <c r="G97" i="3"/>
  <c r="H110" i="3"/>
  <c r="H28" i="3"/>
  <c r="H41" i="3"/>
  <c r="H9" i="3"/>
  <c r="E4" i="4" s="1"/>
  <c r="G10" i="3"/>
  <c r="H63" i="3"/>
  <c r="E13" i="4" s="1"/>
  <c r="G37" i="3"/>
  <c r="H50" i="3"/>
  <c r="E10" i="4" s="1"/>
  <c r="G4" i="3"/>
  <c r="G44" i="3"/>
  <c r="G11" i="3"/>
  <c r="H24" i="3"/>
  <c r="G31" i="3"/>
  <c r="G51" i="3"/>
  <c r="H64" i="3"/>
  <c r="G71" i="3"/>
  <c r="G91" i="3"/>
  <c r="G111" i="3"/>
  <c r="G48" i="3"/>
  <c r="H69" i="3"/>
  <c r="E14" i="4" s="1"/>
  <c r="H89" i="3"/>
  <c r="D9" i="4"/>
  <c r="G30" i="3"/>
  <c r="G17" i="3"/>
  <c r="H21" i="3"/>
  <c r="F12" i="4"/>
  <c r="D8" i="4"/>
  <c r="G32" i="3"/>
  <c r="G72" i="3"/>
  <c r="G6" i="3"/>
  <c r="H19" i="3"/>
  <c r="G26" i="3"/>
  <c r="H39" i="3"/>
  <c r="G46" i="3"/>
  <c r="H59" i="3"/>
  <c r="G66" i="3"/>
  <c r="H79" i="3"/>
  <c r="G86" i="3"/>
  <c r="H99" i="3"/>
  <c r="G106" i="3"/>
  <c r="D7" i="4"/>
  <c r="D11" i="4"/>
  <c r="H22" i="3"/>
  <c r="H102" i="3"/>
  <c r="G92" i="3"/>
  <c r="G112" i="3"/>
  <c r="G15" i="3"/>
  <c r="H35" i="3"/>
  <c r="G42" i="3"/>
  <c r="G12" i="3"/>
  <c r="G52" i="3"/>
  <c r="E8" i="4" l="1"/>
  <c r="E6" i="4"/>
  <c r="F15" i="4"/>
  <c r="E11" i="4"/>
  <c r="E12" i="4"/>
  <c r="D15" i="4"/>
  <c r="E15" i="4" l="1"/>
</calcChain>
</file>

<file path=xl/sharedStrings.xml><?xml version="1.0" encoding="utf-8"?>
<sst xmlns="http://schemas.openxmlformats.org/spreadsheetml/2006/main" count="413" uniqueCount="175">
  <si>
    <t>Wedding &amp; Event Planning Checklist (Excel)</t>
  </si>
  <si>
    <t>Toolkit by GroupChatOn · free template · https://toolkit.groupchaton.com</t>
  </si>
  <si>
    <t>Type your event date and every task gets a real due date: book the venue a year ahead, send save-the-dates at six months, confirm numbers with the caterer the week before. The list covers Indian wedding customs (muhurat, mehndi, sangeet, haldi, shagun envelopes) and general event planning alike, and you can add or delete tasks freely. Overdue tasks turn red and the Progress sheet shows how much is done in each period.</t>
  </si>
  <si>
    <t>Colours</t>
  </si>
  <si>
    <t>Yellow cells: type or pick here.</t>
  </si>
  <si>
    <t>Grey and white cells: calculate by themselves. Don't type over them.</t>
  </si>
  <si>
    <t>Steps</t>
  </si>
  <si>
    <t>On the Settings sheet type the event date and pick the date style.</t>
  </si>
  <si>
    <t>Read the Checklist sheet once and set the status of tasks that do not apply to Not needed.</t>
  </si>
  <si>
    <t>Type an owner for each task: who in the family or team will do it.</t>
  </si>
  <si>
    <t>Add your own tasks in the empty rows at the bottom: pick the period, and the due date fills in.</t>
  </si>
  <si>
    <t>Update the status as you go; check the overdue (red) tasks every week.</t>
  </si>
  <si>
    <t>Open the Progress sheet to see how far you are and which period needs attention.</t>
  </si>
  <si>
    <t>Tips</t>
  </si>
  <si>
    <t>•</t>
  </si>
  <si>
    <t>If your event is less than a year away, do the tasks from the earlier periods first: their due dates will already show as overdue.</t>
  </si>
  <si>
    <t>Share the file on OneDrive or Google Drive so each owner updates their own tasks.</t>
  </si>
  <si>
    <t>For a destination wedding, move travel and stay tasks one period earlier: flights and rooms fill up fast.</t>
  </si>
  <si>
    <t>Full guide, questions and answers, and more free templates:</t>
  </si>
  <si>
    <t>https://toolkit.groupchaton.com/events/ev-wedding-planning-checklist-excel/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</si>
  <si>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</si>
  <si>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</si>
  <si>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</si>
  <si>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Yellow cells: type or pick. Everything else in this file follows these settings.</t>
  </si>
  <si>
    <t>Period</t>
  </si>
  <si>
    <t>Days from event</t>
  </si>
  <si>
    <t>Event name</t>
  </si>
  <si>
    <t>Riya &amp; Arjun's Wedding</t>
  </si>
  <si>
    <t>12+ months before</t>
  </si>
  <si>
    <t>Event date</t>
  </si>
  <si>
    <t>9-12 months before</t>
  </si>
  <si>
    <t>Date style</t>
  </si>
  <si>
    <t>31-12-2026</t>
  </si>
  <si>
    <t>6-9 months before</t>
  </si>
  <si>
    <t>4-6 months before</t>
  </si>
  <si>
    <t>Currency is shown in headings and totals; you can also type a currency not in the list. Number style changes how big amounts are grouped. Date style changes how every date in this file is shown.</t>
  </si>
  <si>
    <t>2-3 months before</t>
  </si>
  <si>
    <t>1 month before</t>
  </si>
  <si>
    <t>2 weeks before</t>
  </si>
  <si>
    <t>Last week</t>
  </si>
  <si>
    <t>Day before</t>
  </si>
  <si>
    <t>On the day</t>
  </si>
  <si>
    <t>After the event</t>
  </si>
  <si>
    <t>Days from event: negative = before the event. Change them to move every due date in a period.</t>
  </si>
  <si>
    <t>Planning checklist</t>
  </si>
  <si>
    <t>When</t>
  </si>
  <si>
    <t>Task</t>
  </si>
  <si>
    <t>Area</t>
  </si>
  <si>
    <t>Owner</t>
  </si>
  <si>
    <t>Due date</t>
  </si>
  <si>
    <t>Status</t>
  </si>
  <si>
    <t>Days left</t>
  </si>
  <si>
    <t>Overdue</t>
  </si>
  <si>
    <t>Notes</t>
  </si>
  <si>
    <t>Agree the total budget and who pays for which part</t>
  </si>
  <si>
    <t>Planning</t>
  </si>
  <si>
    <t>Both families</t>
  </si>
  <si>
    <t>Done</t>
  </si>
  <si>
    <t>Fix the date; for a Hindu or Sikh wedding ask the pandit or granthi for muhurat dates first</t>
  </si>
  <si>
    <t>Rituals</t>
  </si>
  <si>
    <t>Papa</t>
  </si>
  <si>
    <t>Make a rough guest count for each function to size the venue</t>
  </si>
  <si>
    <t>Guests</t>
  </si>
  <si>
    <t>Visit venues: capacity, parking, rooms, kitchen, power backup, rain cover</t>
  </si>
  <si>
    <t>Venue &amp; vendors</t>
  </si>
  <si>
    <t>Riya</t>
  </si>
  <si>
    <t>In progress</t>
  </si>
  <si>
    <t>Book the venue with a written agreement and cancellation terms</t>
  </si>
  <si>
    <t>Decide the functions (roka or engagement, mehndi, sangeet, haldi, wedding, reception) and their dates</t>
  </si>
  <si>
    <t>To do</t>
  </si>
  <si>
    <t>Hire a wedding planner or name one family coordinator</t>
  </si>
  <si>
    <t>Book the caterer after a food tasting</t>
  </si>
  <si>
    <t>Book the photographer and videographer (see full albums, not only highlights)</t>
  </si>
  <si>
    <t>Book the decorator and agree on a theme and colours</t>
  </si>
  <si>
    <t>Reserve a block of hotel rooms for guests from out of town</t>
  </si>
  <si>
    <t>Travel &amp; stay</t>
  </si>
  <si>
    <t>Start the guest list with phone numbers and addresses</t>
  </si>
  <si>
    <t>Make one shared folder for contracts, receipts and lists</t>
  </si>
  <si>
    <t>Send save-the-dates to guests who must travel or take leave</t>
  </si>
  <si>
    <t>Book the DJ, band, dhol or live musicians</t>
  </si>
  <si>
    <t>Book makeup, hair and mehndi artists after a trial</t>
  </si>
  <si>
    <t>Attire &amp; beauty</t>
  </si>
  <si>
    <t>Order the bride's outfits; ask how long alterations take</t>
  </si>
  <si>
    <t>Order jewellery and wedding rings</t>
  </si>
  <si>
    <t>Book the priest, pandit, granthi, officiant or registrar</t>
  </si>
  <si>
    <t>Book a choreographer for sangeet performances (if wanted)</t>
  </si>
  <si>
    <t>Check passports and visas for a destination wedding or the honeymoon</t>
  </si>
  <si>
    <t>Paperwork</t>
  </si>
  <si>
    <t>Design and order invitation cards and e-invites</t>
  </si>
  <si>
    <t>Plan transport: baraat, guest shuttles, the couple's car</t>
  </si>
  <si>
    <t>Order the groom's outfits (sherwani, suit, safa or turban)</t>
  </si>
  <si>
    <t>Book honeymoon travel and stay</t>
  </si>
  <si>
    <t>Plan return gifts, favours and welcome bags</t>
  </si>
  <si>
    <t>Book tent, furniture, generator and sound if the venue does not provide them</t>
  </si>
  <si>
    <t>Buy or rent outfits for close family</t>
  </si>
  <si>
    <t>Send invitations: cards by hand or post, e-invites by WhatsApp or email</t>
  </si>
  <si>
    <t>Finalise the menu for each function, with veg, Jain, vegan and children's options</t>
  </si>
  <si>
    <t>Final fittings of all outfits</t>
  </si>
  <si>
    <t>Get the list of puja and ritual items (samagri) from the priest</t>
  </si>
  <si>
    <t>Plan the sangeet programme and start rehearsals</t>
  </si>
  <si>
    <t>Arrange shagun envelopes, trays and items for the rituals</t>
  </si>
  <si>
    <t>Find out the documents needed to register the marriage in your state or country</t>
  </si>
  <si>
    <t>Book skin and hair treatments for 1 to 2 weeks before</t>
  </si>
  <si>
    <t>Call or message guests who have not replied</t>
  </si>
  <si>
    <t>Confirm every vendor in writing: date, times, what is included, balance</t>
  </si>
  <si>
    <t>Make the seating plan and hotel room allocation</t>
  </si>
  <si>
    <t>Write the event-day run-sheet</t>
  </si>
  <si>
    <t>Arrange money for vendor balances and tips in labelled envelopes</t>
  </si>
  <si>
    <t>Plan airport and station pick-ups for guests</t>
  </si>
  <si>
    <t>Give the final headcount to the caterer (by the contract deadline)</t>
  </si>
  <si>
    <t>Share the run-sheet with vendors and coordinators</t>
  </si>
  <si>
    <t>Send the rooming list to the hotel</t>
  </si>
  <si>
    <t>Collect outfits after alterations and try them on</t>
  </si>
  <si>
    <t>Pack the emergency kit (see the run-sheet)</t>
  </si>
  <si>
    <t>Day-of</t>
  </si>
  <si>
    <t>Give the DJ the song list and a do-not-play list</t>
  </si>
  <si>
    <t>Walk through the venue with the decorator and venue manager</t>
  </si>
  <si>
    <t>Pack a bag for each function for the couple</t>
  </si>
  <si>
    <t>Hand vendor balance envelopes to the coordinator</t>
  </si>
  <si>
    <t>Confirm arrival times with every vendor</t>
  </si>
  <si>
    <t>Name family members to welcome guests and to receive gifts</t>
  </si>
  <si>
    <t>Mehndi and haldi arrangements ready (if held this week)</t>
  </si>
  <si>
    <t>Check all ritual items against the priest's list</t>
  </si>
  <si>
    <t>Charge phones, power banks and camera batteries</t>
  </si>
  <si>
    <t>Keep IDs, rings, documents and shagun envelopes in one bag with a trusted person</t>
  </si>
  <si>
    <t>Eat well and sleep early</t>
  </si>
  <si>
    <t>Coordinator follows the run-sheet; the couple stays off the phone</t>
  </si>
  <si>
    <t>Receive vendors and check setup against the plan</t>
  </si>
  <si>
    <t>One person records gifts and envelopes in the gift register</t>
  </si>
  <si>
    <t>Pay vendor balances after the service and take receipts</t>
  </si>
  <si>
    <t>Keep water and snacks for the couple and elders</t>
  </si>
  <si>
    <t>Count and deposit cash gifts; finish the gift register</t>
  </si>
  <si>
    <t>Send thank-you messages to guests</t>
  </si>
  <si>
    <t>Return rented outfits, jewellery and decor items</t>
  </si>
  <si>
    <t>Settle every vendor account and close the budget</t>
  </si>
  <si>
    <t>Register the marriage and collect the certificate</t>
  </si>
  <si>
    <t>Update names and addresses on IDs and bank accounts if needed</t>
  </si>
  <si>
    <t>Collect photos and video; leave reviews for good vendors</t>
  </si>
  <si>
    <t>Progress</t>
  </si>
  <si>
    <t>Tasks marked Not needed are left out.</t>
  </si>
  <si>
    <t>Tasks</t>
  </si>
  <si>
    <t>Open</t>
  </si>
  <si>
    <t>% done</t>
  </si>
  <si>
    <t>All tasks</t>
  </si>
  <si>
    <t>₹</t>
  </si>
  <si>
    <t>Indian (12,34,567)</t>
  </si>
  <si>
    <t>Yes</t>
  </si>
  <si>
    <t>$</t>
  </si>
  <si>
    <t>International (1,234,567)</t>
  </si>
  <si>
    <t>31-Dec-2026</t>
  </si>
  <si>
    <t>No</t>
  </si>
  <si>
    <t>€</t>
  </si>
  <si>
    <t>12/31/2026</t>
  </si>
  <si>
    <t>£</t>
  </si>
  <si>
    <t>2026-12-31</t>
  </si>
  <si>
    <t>Not needed</t>
  </si>
  <si>
    <t>AED</t>
  </si>
  <si>
    <t>SAR</t>
  </si>
  <si>
    <t>QAR</t>
  </si>
  <si>
    <t>KWD</t>
  </si>
  <si>
    <t>OMR</t>
  </si>
  <si>
    <t>BHD</t>
  </si>
  <si>
    <t>SGD</t>
  </si>
  <si>
    <t>MYR</t>
  </si>
  <si>
    <t>A$</t>
  </si>
  <si>
    <t>C$</t>
  </si>
  <si>
    <t>NZ$</t>
  </si>
  <si>
    <t>NPR</t>
  </si>
  <si>
    <t>PKR</t>
  </si>
  <si>
    <t>BDT</t>
  </si>
  <si>
    <t>LKR</t>
  </si>
  <si>
    <t>ZAR</t>
  </si>
  <si>
    <t>KES</t>
  </si>
  <si>
    <t>NGN</t>
  </si>
  <si>
    <t>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</si>
</sst>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2"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
      <b/>
      <sz val="13"/>
      <color rgb="FFDB2777"/>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31">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10" fillId="4" borderId="1" xfId="0" applyFont="1" applyFill="1" applyBorder="1" applyAlignment="1">
      <alignment horizontal="center" vertical="center" wrapText="1"/>
    </xf>
    <xf numFmtId="0" fontId="6" fillId="0" borderId="0" xfId="0" applyFont="1"/>
    <xf numFmtId="0" fontId="0" fillId="2" borderId="1" xfId="0" applyFill="1" applyBorder="1" applyAlignment="1" applyProtection="1">
      <alignment horizontal="left" vertical="center"/>
      <protection locked="0"/>
    </xf>
    <xf numFmtId="0" fontId="0" fillId="0" borderId="1" xfId="0" applyBorder="1"/>
    <xf numFmtId="0" fontId="0" fillId="2" borderId="1" xfId="0" applyFill="1" applyBorder="1" applyAlignment="1" applyProtection="1">
      <alignment horizontal="center" vertical="center"/>
      <protection locked="0"/>
    </xf>
    <xf numFmtId="164" fontId="0" fillId="2" borderId="1" xfId="0" applyNumberFormat="1" applyFill="1" applyBorder="1" applyAlignment="1" applyProtection="1">
      <alignment horizontal="left" vertical="center"/>
      <protection locked="0"/>
    </xf>
    <xf numFmtId="49" fontId="0" fillId="2" borderId="1" xfId="0" applyNumberFormat="1" applyFill="1" applyBorder="1" applyAlignment="1" applyProtection="1">
      <alignment horizontal="left" vertical="center"/>
      <protection locked="0"/>
    </xf>
    <xf numFmtId="0" fontId="0" fillId="2" borderId="1" xfId="0" applyFill="1" applyBorder="1" applyProtection="1">
      <protection locked="0"/>
    </xf>
    <xf numFmtId="0" fontId="0" fillId="2" borderId="1" xfId="0" applyFill="1" applyBorder="1" applyAlignment="1" applyProtection="1">
      <alignment vertical="center" wrapText="1"/>
      <protection locked="0"/>
    </xf>
    <xf numFmtId="164" fontId="0" fillId="2" borderId="1" xfId="0" applyNumberFormat="1" applyFill="1" applyBorder="1" applyProtection="1">
      <protection locked="0"/>
    </xf>
    <xf numFmtId="0" fontId="0" fillId="3" borderId="1" xfId="0" applyFill="1" applyBorder="1"/>
    <xf numFmtId="0" fontId="0" fillId="3" borderId="1" xfId="0" applyFill="1" applyBorder="1" applyAlignment="1">
      <alignment horizontal="center" vertical="center"/>
    </xf>
    <xf numFmtId="9" fontId="0" fillId="3" borderId="1" xfId="0" applyNumberFormat="1" applyFill="1" applyBorder="1" applyAlignment="1">
      <alignment horizontal="center" vertical="center"/>
    </xf>
    <xf numFmtId="0" fontId="6" fillId="5" borderId="1" xfId="0" applyFont="1" applyFill="1" applyBorder="1"/>
    <xf numFmtId="0" fontId="6" fillId="5" borderId="1" xfId="0" applyFont="1" applyFill="1" applyBorder="1" applyAlignment="1">
      <alignment horizontal="center" vertical="center"/>
    </xf>
    <xf numFmtId="9" fontId="6" fillId="5" borderId="1" xfId="0" applyNumberFormat="1" applyFont="1" applyFill="1" applyBorder="1" applyAlignment="1">
      <alignment horizontal="center" vertical="center"/>
    </xf>
    <xf numFmtId="0" fontId="11" fillId="0" borderId="0" xfId="0" applyFont="1"/>
    <xf numFmtId="0" fontId="9" fillId="0" borderId="0" xfId="0" applyFont="1" applyAlignment="1">
      <alignment vertical="center" wrapText="1"/>
    </xf>
    <xf numFmtId="0" fontId="0" fillId="0" borderId="0" xfId="0"/>
  </cellXfs>
  <cellStyles count="1">
    <cellStyle name="Normal" xfId="0" builtinId="0"/>
  </cellStyles>
  <dxfs count="9">
    <dxf>
      <font>
        <b/>
        <color rgb="FFB91C1C"/>
      </font>
    </dxf>
    <dxf>
      <numFmt numFmtId="165" formatCode="yyyy\-mm\-dd"/>
    </dxf>
    <dxf>
      <numFmt numFmtId="166" formatCode="mm/dd/yyyy"/>
    </dxf>
    <dxf>
      <numFmt numFmtId="167" formatCode="dd\-mmm\-yyyy"/>
    </dxf>
    <dxf>
      <font>
        <color rgb="FF94A3B8"/>
      </font>
    </dxf>
    <dxf>
      <fill>
        <patternFill patternType="solid">
          <fgColor rgb="FFFEE2E2"/>
        </patternFill>
      </fill>
    </dxf>
    <dxf>
      <numFmt numFmtId="165" formatCode="yyyy\-mm\-dd"/>
    </dxf>
    <dxf>
      <numFmt numFmtId="166" formatCode="mm/dd/yyyy"/>
    </dxf>
    <dxf>
      <numFmt numFmtId="167" formatCode="dd\-mmm\-yyyy"/>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events/ev-wedding-planning-checklist-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7"/>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18" customHeight="1" x14ac:dyDescent="0.3">
      <c r="A11" s="7">
        <v>1</v>
      </c>
      <c r="B11" s="3" t="s">
        <v>7</v>
      </c>
    </row>
    <row r="12" spans="1:2" ht="18" customHeight="1" x14ac:dyDescent="0.3">
      <c r="A12" s="7">
        <v>2</v>
      </c>
      <c r="B12" s="3" t="s">
        <v>8</v>
      </c>
    </row>
    <row r="13" spans="1:2" ht="18" customHeight="1" x14ac:dyDescent="0.3">
      <c r="A13" s="7">
        <v>3</v>
      </c>
      <c r="B13" s="3" t="s">
        <v>9</v>
      </c>
    </row>
    <row r="14" spans="1:2" ht="30" customHeight="1" x14ac:dyDescent="0.3">
      <c r="A14" s="7">
        <v>4</v>
      </c>
      <c r="B14" s="3" t="s">
        <v>10</v>
      </c>
    </row>
    <row r="15" spans="1:2" ht="18" customHeight="1" x14ac:dyDescent="0.3">
      <c r="A15" s="7">
        <v>5</v>
      </c>
      <c r="B15" s="3" t="s">
        <v>11</v>
      </c>
    </row>
    <row r="16" spans="1:2" ht="18" customHeight="1" x14ac:dyDescent="0.3">
      <c r="A16" s="7">
        <v>6</v>
      </c>
      <c r="B16" s="3" t="s">
        <v>12</v>
      </c>
    </row>
    <row r="18" spans="1:2" ht="18" customHeight="1" x14ac:dyDescent="0.3">
      <c r="B18" s="4" t="s">
        <v>13</v>
      </c>
    </row>
    <row r="19" spans="1:2" ht="30" customHeight="1" x14ac:dyDescent="0.3">
      <c r="A19" t="s">
        <v>14</v>
      </c>
      <c r="B19" s="3" t="s">
        <v>15</v>
      </c>
    </row>
    <row r="20" spans="1:2" ht="18" customHeight="1" x14ac:dyDescent="0.3">
      <c r="A20" t="s">
        <v>14</v>
      </c>
      <c r="B20" s="3" t="s">
        <v>16</v>
      </c>
    </row>
    <row r="21" spans="1:2" ht="30" customHeight="1" x14ac:dyDescent="0.3">
      <c r="A21" t="s">
        <v>14</v>
      </c>
      <c r="B21" s="3" t="s">
        <v>17</v>
      </c>
    </row>
    <row r="23" spans="1:2" ht="18" customHeight="1" x14ac:dyDescent="0.3">
      <c r="B23" s="8" t="s">
        <v>18</v>
      </c>
    </row>
    <row r="24" spans="1:2" x14ac:dyDescent="0.3">
      <c r="B24" s="9" t="s">
        <v>19</v>
      </c>
    </row>
    <row r="26" spans="1:2" x14ac:dyDescent="0.3">
      <c r="B26" s="10" t="s">
        <v>20</v>
      </c>
    </row>
    <row r="27" spans="1:2" ht="45" customHeight="1" x14ac:dyDescent="0.3">
      <c r="B27" s="11" t="s">
        <v>21</v>
      </c>
    </row>
  </sheetData>
  <hyperlinks>
    <hyperlink ref="B24" r:id="rId1" xr:uid="{00000000-0004-0000-0000-000000000000}"/>
    <hyperlink ref="B26"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B2777"/>
    <pageSetUpPr fitToPage="1"/>
  </sheetPr>
  <dimension ref="A1:E17"/>
  <sheetViews>
    <sheetView showGridLines="0" workbookViewId="0"/>
  </sheetViews>
  <sheetFormatPr defaultRowHeight="14.4" x14ac:dyDescent="0.3"/>
  <cols>
    <col min="1" max="2" width="30" customWidth="1"/>
    <col min="3" max="3" width="4" customWidth="1"/>
    <col min="4" max="4" width="30" customWidth="1"/>
    <col min="5" max="5" width="14" customWidth="1"/>
  </cols>
  <sheetData>
    <row r="1" spans="1:5" ht="25.95" customHeight="1" x14ac:dyDescent="0.4">
      <c r="A1" s="1" t="s">
        <v>22</v>
      </c>
    </row>
    <row r="2" spans="1:5" ht="31.95" customHeight="1" x14ac:dyDescent="0.3">
      <c r="A2" s="2" t="s">
        <v>23</v>
      </c>
      <c r="D2" s="12" t="s">
        <v>24</v>
      </c>
      <c r="E2" s="12" t="s">
        <v>25</v>
      </c>
    </row>
    <row r="3" spans="1:5" x14ac:dyDescent="0.3">
      <c r="A3" s="13" t="s">
        <v>26</v>
      </c>
      <c r="B3" s="14" t="s">
        <v>27</v>
      </c>
      <c r="D3" s="15" t="s">
        <v>28</v>
      </c>
      <c r="E3" s="16">
        <v>-365</v>
      </c>
    </row>
    <row r="4" spans="1:5" x14ac:dyDescent="0.3">
      <c r="A4" s="13" t="s">
        <v>29</v>
      </c>
      <c r="B4" s="17">
        <v>46478</v>
      </c>
      <c r="D4" s="15" t="s">
        <v>30</v>
      </c>
      <c r="E4" s="16">
        <v>-300</v>
      </c>
    </row>
    <row r="5" spans="1:5" x14ac:dyDescent="0.3">
      <c r="A5" s="13" t="s">
        <v>31</v>
      </c>
      <c r="B5" s="18" t="s">
        <v>32</v>
      </c>
      <c r="D5" s="15" t="s">
        <v>33</v>
      </c>
      <c r="E5" s="16">
        <v>-210</v>
      </c>
    </row>
    <row r="6" spans="1:5" x14ac:dyDescent="0.3">
      <c r="D6" s="15" t="s">
        <v>34</v>
      </c>
      <c r="E6" s="16">
        <v>-150</v>
      </c>
    </row>
    <row r="7" spans="1:5" ht="30" customHeight="1" x14ac:dyDescent="0.3">
      <c r="A7" s="29" t="s">
        <v>35</v>
      </c>
      <c r="B7" s="30"/>
      <c r="D7" s="15" t="s">
        <v>36</v>
      </c>
      <c r="E7" s="16">
        <v>-75</v>
      </c>
    </row>
    <row r="8" spans="1:5" x14ac:dyDescent="0.3">
      <c r="A8" s="30"/>
      <c r="B8" s="30"/>
      <c r="D8" s="15" t="s">
        <v>37</v>
      </c>
      <c r="E8" s="16">
        <v>-30</v>
      </c>
    </row>
    <row r="9" spans="1:5" x14ac:dyDescent="0.3">
      <c r="A9" s="30"/>
      <c r="B9" s="30"/>
      <c r="D9" s="15" t="s">
        <v>38</v>
      </c>
      <c r="E9" s="16">
        <v>-14</v>
      </c>
    </row>
    <row r="10" spans="1:5" x14ac:dyDescent="0.3">
      <c r="D10" s="15" t="s">
        <v>39</v>
      </c>
      <c r="E10" s="16">
        <v>-5</v>
      </c>
    </row>
    <row r="11" spans="1:5" x14ac:dyDescent="0.3">
      <c r="D11" s="15" t="s">
        <v>40</v>
      </c>
      <c r="E11" s="16">
        <v>-1</v>
      </c>
    </row>
    <row r="12" spans="1:5" x14ac:dyDescent="0.3">
      <c r="D12" s="15" t="s">
        <v>41</v>
      </c>
      <c r="E12" s="16">
        <v>0</v>
      </c>
    </row>
    <row r="13" spans="1:5" x14ac:dyDescent="0.3">
      <c r="D13" s="15" t="s">
        <v>42</v>
      </c>
      <c r="E13" s="16">
        <v>14</v>
      </c>
    </row>
    <row r="15" spans="1:5" x14ac:dyDescent="0.3">
      <c r="D15" s="29" t="s">
        <v>43</v>
      </c>
      <c r="E15" s="30"/>
    </row>
    <row r="16" spans="1:5" x14ac:dyDescent="0.3">
      <c r="D16" s="30"/>
      <c r="E16" s="30"/>
    </row>
    <row r="17" spans="4:5" x14ac:dyDescent="0.3">
      <c r="D17" s="30"/>
      <c r="E17" s="30"/>
    </row>
  </sheetData>
  <mergeCells count="2">
    <mergeCell ref="D15:E17"/>
    <mergeCell ref="A7:B9"/>
  </mergeCells>
  <conditionalFormatting sqref="B4">
    <cfRule type="expression" dxfId="8" priority="1">
      <formula>EvDate="31-Dec-2026"</formula>
    </cfRule>
    <cfRule type="expression" dxfId="7" priority="2">
      <formula>EvDate="12/31/2026"</formula>
    </cfRule>
    <cfRule type="expression" dxfId="6" priority="3">
      <formula>EvDate="2026-12-31"</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xr:uid="{00000000-0002-0000-0100-000000000000}">
          <x14:formula1>
            <xm:f>Lists!$C$1:$C$4</xm:f>
          </x14:formula1>
          <xm:sqref>B5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B2777"/>
    <pageSetUpPr fitToPage="1"/>
  </sheetPr>
  <dimension ref="A1:I113"/>
  <sheetViews>
    <sheetView showGridLines="0" workbookViewId="0">
      <pane xSplit="2" ySplit="3" topLeftCell="C4" activePane="bottomRight" state="frozen"/>
      <selection pane="topRight"/>
      <selection pane="bottomLeft"/>
      <selection pane="bottomRight"/>
    </sheetView>
  </sheetViews>
  <sheetFormatPr defaultRowHeight="14.4" x14ac:dyDescent="0.3"/>
  <cols>
    <col min="1" max="1" width="18" customWidth="1"/>
    <col min="2" max="2" width="58" customWidth="1"/>
    <col min="3" max="3" width="16" customWidth="1"/>
    <col min="4" max="4" width="14" customWidth="1"/>
    <col min="5" max="6" width="12" customWidth="1"/>
    <col min="7" max="7" width="8" customWidth="1"/>
    <col min="8" max="8" width="9" customWidth="1"/>
    <col min="9" max="9" width="26" customWidth="1"/>
  </cols>
  <sheetData>
    <row r="1" spans="1:9" ht="25.95" customHeight="1" x14ac:dyDescent="0.4">
      <c r="A1" s="1" t="s">
        <v>44</v>
      </c>
    </row>
    <row r="2" spans="1:9" x14ac:dyDescent="0.3">
      <c r="A2" s="2" t="str">
        <f>Settings!B3&amp;"  ·  event date "&amp;TEXT(Settings!B4,"dd-mm-yyyy")</f>
        <v>Riya &amp; Arjun's Wedding  ·  event date 01-04-2027</v>
      </c>
    </row>
    <row r="3" spans="1:9" ht="31.95" customHeight="1" x14ac:dyDescent="0.3">
      <c r="A3" s="12" t="s">
        <v>45</v>
      </c>
      <c r="B3" s="12" t="s">
        <v>46</v>
      </c>
      <c r="C3" s="12" t="s">
        <v>47</v>
      </c>
      <c r="D3" s="12" t="s">
        <v>48</v>
      </c>
      <c r="E3" s="12" t="s">
        <v>49</v>
      </c>
      <c r="F3" s="12" t="s">
        <v>50</v>
      </c>
      <c r="G3" s="12" t="s">
        <v>51</v>
      </c>
      <c r="H3" s="12" t="s">
        <v>52</v>
      </c>
      <c r="I3" s="12" t="s">
        <v>53</v>
      </c>
    </row>
    <row r="4" spans="1:9" x14ac:dyDescent="0.3">
      <c r="A4" s="19" t="s">
        <v>28</v>
      </c>
      <c r="B4" s="20" t="s">
        <v>54</v>
      </c>
      <c r="C4" s="19" t="s">
        <v>55</v>
      </c>
      <c r="D4" s="19" t="s">
        <v>56</v>
      </c>
      <c r="E4" s="21">
        <f>IF($A4="","",Settings!$B$4+IFERROR(VLOOKUP($A4,Settings!$D$3:$E$13,2,FALSE),0))</f>
        <v>46113</v>
      </c>
      <c r="F4" s="19" t="s">
        <v>57</v>
      </c>
      <c r="G4" s="22" t="str">
        <f t="shared" ref="G4:G35" ca="1" si="0">IF(OR($E4="",$F4="Done",$F4="Not needed"),"",$E4-TODAY())</f>
        <v/>
      </c>
      <c r="H4" s="22" t="str">
        <f t="shared" ref="H4:H35" ca="1" si="1">IF(AND($E4&lt;&gt;"",$F4&lt;&gt;"Done",$F4&lt;&gt;"Not needed",N($E4)&lt;TODAY()),"Overdue","")</f>
        <v/>
      </c>
      <c r="I4" s="19"/>
    </row>
    <row r="5" spans="1:9" ht="28.8" x14ac:dyDescent="0.3">
      <c r="A5" s="19" t="s">
        <v>28</v>
      </c>
      <c r="B5" s="20" t="s">
        <v>58</v>
      </c>
      <c r="C5" s="19" t="s">
        <v>59</v>
      </c>
      <c r="D5" s="19" t="s">
        <v>60</v>
      </c>
      <c r="E5" s="21">
        <f>IF($A5="","",Settings!$B$4+IFERROR(VLOOKUP($A5,Settings!$D$3:$E$13,2,FALSE),0))</f>
        <v>46113</v>
      </c>
      <c r="F5" s="19" t="s">
        <v>57</v>
      </c>
      <c r="G5" s="22" t="str">
        <f t="shared" ca="1" si="0"/>
        <v/>
      </c>
      <c r="H5" s="22" t="str">
        <f t="shared" ca="1" si="1"/>
        <v/>
      </c>
      <c r="I5" s="19"/>
    </row>
    <row r="6" spans="1:9" x14ac:dyDescent="0.3">
      <c r="A6" s="19" t="s">
        <v>28</v>
      </c>
      <c r="B6" s="20" t="s">
        <v>61</v>
      </c>
      <c r="C6" s="19" t="s">
        <v>62</v>
      </c>
      <c r="D6" s="19"/>
      <c r="E6" s="21">
        <f>IF($A6="","",Settings!$B$4+IFERROR(VLOOKUP($A6,Settings!$D$3:$E$13,2,FALSE),0))</f>
        <v>46113</v>
      </c>
      <c r="F6" s="19" t="s">
        <v>57</v>
      </c>
      <c r="G6" s="22" t="str">
        <f t="shared" ca="1" si="0"/>
        <v/>
      </c>
      <c r="H6" s="22" t="str">
        <f t="shared" ca="1" si="1"/>
        <v/>
      </c>
      <c r="I6" s="19"/>
    </row>
    <row r="7" spans="1:9" ht="28.8" x14ac:dyDescent="0.3">
      <c r="A7" s="19" t="s">
        <v>28</v>
      </c>
      <c r="B7" s="20" t="s">
        <v>63</v>
      </c>
      <c r="C7" s="19" t="s">
        <v>64</v>
      </c>
      <c r="D7" s="19" t="s">
        <v>65</v>
      </c>
      <c r="E7" s="21">
        <f>IF($A7="","",Settings!$B$4+IFERROR(VLOOKUP($A7,Settings!$D$3:$E$13,2,FALSE),0))</f>
        <v>46113</v>
      </c>
      <c r="F7" s="19" t="s">
        <v>66</v>
      </c>
      <c r="G7" s="22">
        <f t="shared" ca="1" si="0"/>
        <v>-215</v>
      </c>
      <c r="H7" s="22" t="str">
        <f t="shared" ca="1" si="1"/>
        <v>Overdue</v>
      </c>
      <c r="I7" s="19"/>
    </row>
    <row r="8" spans="1:9" x14ac:dyDescent="0.3">
      <c r="A8" s="19" t="s">
        <v>28</v>
      </c>
      <c r="B8" s="20" t="s">
        <v>67</v>
      </c>
      <c r="C8" s="19" t="s">
        <v>64</v>
      </c>
      <c r="D8" s="19"/>
      <c r="E8" s="21">
        <f>IF($A8="","",Settings!$B$4+IFERROR(VLOOKUP($A8,Settings!$D$3:$E$13,2,FALSE),0))</f>
        <v>46113</v>
      </c>
      <c r="F8" s="19" t="s">
        <v>57</v>
      </c>
      <c r="G8" s="22" t="str">
        <f t="shared" ca="1" si="0"/>
        <v/>
      </c>
      <c r="H8" s="22" t="str">
        <f t="shared" ca="1" si="1"/>
        <v/>
      </c>
      <c r="I8" s="19"/>
    </row>
    <row r="9" spans="1:9" ht="28.8" x14ac:dyDescent="0.3">
      <c r="A9" s="19" t="s">
        <v>28</v>
      </c>
      <c r="B9" s="20" t="s">
        <v>68</v>
      </c>
      <c r="C9" s="19" t="s">
        <v>55</v>
      </c>
      <c r="D9" s="19"/>
      <c r="E9" s="21">
        <f>IF($A9="","",Settings!$B$4+IFERROR(VLOOKUP($A9,Settings!$D$3:$E$13,2,FALSE),0))</f>
        <v>46113</v>
      </c>
      <c r="F9" s="19" t="s">
        <v>69</v>
      </c>
      <c r="G9" s="22">
        <f t="shared" ca="1" si="0"/>
        <v>-215</v>
      </c>
      <c r="H9" s="22" t="str">
        <f t="shared" ca="1" si="1"/>
        <v>Overdue</v>
      </c>
      <c r="I9" s="19"/>
    </row>
    <row r="10" spans="1:9" x14ac:dyDescent="0.3">
      <c r="A10" s="19" t="s">
        <v>28</v>
      </c>
      <c r="B10" s="20" t="s">
        <v>70</v>
      </c>
      <c r="C10" s="19" t="s">
        <v>64</v>
      </c>
      <c r="D10" s="19"/>
      <c r="E10" s="21">
        <f>IF($A10="","",Settings!$B$4+IFERROR(VLOOKUP($A10,Settings!$D$3:$E$13,2,FALSE),0))</f>
        <v>46113</v>
      </c>
      <c r="F10" s="19" t="s">
        <v>69</v>
      </c>
      <c r="G10" s="22">
        <f t="shared" ca="1" si="0"/>
        <v>-215</v>
      </c>
      <c r="H10" s="22" t="str">
        <f t="shared" ca="1" si="1"/>
        <v>Overdue</v>
      </c>
      <c r="I10" s="19"/>
    </row>
    <row r="11" spans="1:9" x14ac:dyDescent="0.3">
      <c r="A11" s="19" t="s">
        <v>30</v>
      </c>
      <c r="B11" s="20" t="s">
        <v>71</v>
      </c>
      <c r="C11" s="19" t="s">
        <v>64</v>
      </c>
      <c r="D11" s="19"/>
      <c r="E11" s="21">
        <f>IF($A11="","",Settings!$B$4+IFERROR(VLOOKUP($A11,Settings!$D$3:$E$13,2,FALSE),0))</f>
        <v>46178</v>
      </c>
      <c r="F11" s="19" t="s">
        <v>69</v>
      </c>
      <c r="G11" s="22">
        <f t="shared" ca="1" si="0"/>
        <v>-150</v>
      </c>
      <c r="H11" s="22" t="str">
        <f t="shared" ca="1" si="1"/>
        <v>Overdue</v>
      </c>
      <c r="I11" s="19"/>
    </row>
    <row r="12" spans="1:9" ht="28.8" x14ac:dyDescent="0.3">
      <c r="A12" s="19" t="s">
        <v>30</v>
      </c>
      <c r="B12" s="20" t="s">
        <v>72</v>
      </c>
      <c r="C12" s="19" t="s">
        <v>64</v>
      </c>
      <c r="D12" s="19"/>
      <c r="E12" s="21">
        <f>IF($A12="","",Settings!$B$4+IFERROR(VLOOKUP($A12,Settings!$D$3:$E$13,2,FALSE),0))</f>
        <v>46178</v>
      </c>
      <c r="F12" s="19" t="s">
        <v>69</v>
      </c>
      <c r="G12" s="22">
        <f t="shared" ca="1" si="0"/>
        <v>-150</v>
      </c>
      <c r="H12" s="22" t="str">
        <f t="shared" ca="1" si="1"/>
        <v>Overdue</v>
      </c>
      <c r="I12" s="19"/>
    </row>
    <row r="13" spans="1:9" x14ac:dyDescent="0.3">
      <c r="A13" s="19" t="s">
        <v>30</v>
      </c>
      <c r="B13" s="20" t="s">
        <v>73</v>
      </c>
      <c r="C13" s="19" t="s">
        <v>64</v>
      </c>
      <c r="D13" s="19"/>
      <c r="E13" s="21">
        <f>IF($A13="","",Settings!$B$4+IFERROR(VLOOKUP($A13,Settings!$D$3:$E$13,2,FALSE),0))</f>
        <v>46178</v>
      </c>
      <c r="F13" s="19" t="s">
        <v>69</v>
      </c>
      <c r="G13" s="22">
        <f t="shared" ca="1" si="0"/>
        <v>-150</v>
      </c>
      <c r="H13" s="22" t="str">
        <f t="shared" ca="1" si="1"/>
        <v>Overdue</v>
      </c>
      <c r="I13" s="19"/>
    </row>
    <row r="14" spans="1:9" x14ac:dyDescent="0.3">
      <c r="A14" s="19" t="s">
        <v>30</v>
      </c>
      <c r="B14" s="20" t="s">
        <v>74</v>
      </c>
      <c r="C14" s="19" t="s">
        <v>75</v>
      </c>
      <c r="D14" s="19"/>
      <c r="E14" s="21">
        <f>IF($A14="","",Settings!$B$4+IFERROR(VLOOKUP($A14,Settings!$D$3:$E$13,2,FALSE),0))</f>
        <v>46178</v>
      </c>
      <c r="F14" s="19" t="s">
        <v>69</v>
      </c>
      <c r="G14" s="22">
        <f t="shared" ca="1" si="0"/>
        <v>-150</v>
      </c>
      <c r="H14" s="22" t="str">
        <f t="shared" ca="1" si="1"/>
        <v>Overdue</v>
      </c>
      <c r="I14" s="19"/>
    </row>
    <row r="15" spans="1:9" x14ac:dyDescent="0.3">
      <c r="A15" s="19" t="s">
        <v>30</v>
      </c>
      <c r="B15" s="20" t="s">
        <v>76</v>
      </c>
      <c r="C15" s="19" t="s">
        <v>62</v>
      </c>
      <c r="D15" s="19"/>
      <c r="E15" s="21">
        <f>IF($A15="","",Settings!$B$4+IFERROR(VLOOKUP($A15,Settings!$D$3:$E$13,2,FALSE),0))</f>
        <v>46178</v>
      </c>
      <c r="F15" s="19" t="s">
        <v>69</v>
      </c>
      <c r="G15" s="22">
        <f t="shared" ca="1" si="0"/>
        <v>-150</v>
      </c>
      <c r="H15" s="22" t="str">
        <f t="shared" ca="1" si="1"/>
        <v>Overdue</v>
      </c>
      <c r="I15" s="19"/>
    </row>
    <row r="16" spans="1:9" x14ac:dyDescent="0.3">
      <c r="A16" s="19" t="s">
        <v>30</v>
      </c>
      <c r="B16" s="20" t="s">
        <v>77</v>
      </c>
      <c r="C16" s="19" t="s">
        <v>55</v>
      </c>
      <c r="D16" s="19"/>
      <c r="E16" s="21">
        <f>IF($A16="","",Settings!$B$4+IFERROR(VLOOKUP($A16,Settings!$D$3:$E$13,2,FALSE),0))</f>
        <v>46178</v>
      </c>
      <c r="F16" s="19" t="s">
        <v>69</v>
      </c>
      <c r="G16" s="22">
        <f t="shared" ca="1" si="0"/>
        <v>-150</v>
      </c>
      <c r="H16" s="22" t="str">
        <f t="shared" ca="1" si="1"/>
        <v>Overdue</v>
      </c>
      <c r="I16" s="19"/>
    </row>
    <row r="17" spans="1:9" x14ac:dyDescent="0.3">
      <c r="A17" s="19" t="s">
        <v>33</v>
      </c>
      <c r="B17" s="20" t="s">
        <v>78</v>
      </c>
      <c r="C17" s="19" t="s">
        <v>62</v>
      </c>
      <c r="D17" s="19"/>
      <c r="E17" s="21">
        <f>IF($A17="","",Settings!$B$4+IFERROR(VLOOKUP($A17,Settings!$D$3:$E$13,2,FALSE),0))</f>
        <v>46268</v>
      </c>
      <c r="F17" s="19" t="s">
        <v>69</v>
      </c>
      <c r="G17" s="22">
        <f t="shared" ca="1" si="0"/>
        <v>-60</v>
      </c>
      <c r="H17" s="22" t="str">
        <f t="shared" ca="1" si="1"/>
        <v>Overdue</v>
      </c>
      <c r="I17" s="19"/>
    </row>
    <row r="18" spans="1:9" x14ac:dyDescent="0.3">
      <c r="A18" s="19" t="s">
        <v>33</v>
      </c>
      <c r="B18" s="20" t="s">
        <v>79</v>
      </c>
      <c r="C18" s="19" t="s">
        <v>64</v>
      </c>
      <c r="D18" s="19"/>
      <c r="E18" s="21">
        <f>IF($A18="","",Settings!$B$4+IFERROR(VLOOKUP($A18,Settings!$D$3:$E$13,2,FALSE),0))</f>
        <v>46268</v>
      </c>
      <c r="F18" s="19" t="s">
        <v>69</v>
      </c>
      <c r="G18" s="22">
        <f t="shared" ca="1" si="0"/>
        <v>-60</v>
      </c>
      <c r="H18" s="22" t="str">
        <f t="shared" ca="1" si="1"/>
        <v>Overdue</v>
      </c>
      <c r="I18" s="19"/>
    </row>
    <row r="19" spans="1:9" x14ac:dyDescent="0.3">
      <c r="A19" s="19" t="s">
        <v>33</v>
      </c>
      <c r="B19" s="20" t="s">
        <v>80</v>
      </c>
      <c r="C19" s="19" t="s">
        <v>81</v>
      </c>
      <c r="D19" s="19"/>
      <c r="E19" s="21">
        <f>IF($A19="","",Settings!$B$4+IFERROR(VLOOKUP($A19,Settings!$D$3:$E$13,2,FALSE),0))</f>
        <v>46268</v>
      </c>
      <c r="F19" s="19" t="s">
        <v>69</v>
      </c>
      <c r="G19" s="22">
        <f t="shared" ca="1" si="0"/>
        <v>-60</v>
      </c>
      <c r="H19" s="22" t="str">
        <f t="shared" ca="1" si="1"/>
        <v>Overdue</v>
      </c>
      <c r="I19" s="19"/>
    </row>
    <row r="20" spans="1:9" x14ac:dyDescent="0.3">
      <c r="A20" s="19" t="s">
        <v>33</v>
      </c>
      <c r="B20" s="20" t="s">
        <v>82</v>
      </c>
      <c r="C20" s="19" t="s">
        <v>81</v>
      </c>
      <c r="D20" s="19"/>
      <c r="E20" s="21">
        <f>IF($A20="","",Settings!$B$4+IFERROR(VLOOKUP($A20,Settings!$D$3:$E$13,2,FALSE),0))</f>
        <v>46268</v>
      </c>
      <c r="F20" s="19" t="s">
        <v>69</v>
      </c>
      <c r="G20" s="22">
        <f t="shared" ca="1" si="0"/>
        <v>-60</v>
      </c>
      <c r="H20" s="22" t="str">
        <f t="shared" ca="1" si="1"/>
        <v>Overdue</v>
      </c>
      <c r="I20" s="19"/>
    </row>
    <row r="21" spans="1:9" x14ac:dyDescent="0.3">
      <c r="A21" s="19" t="s">
        <v>33</v>
      </c>
      <c r="B21" s="20" t="s">
        <v>83</v>
      </c>
      <c r="C21" s="19" t="s">
        <v>81</v>
      </c>
      <c r="D21" s="19"/>
      <c r="E21" s="21">
        <f>IF($A21="","",Settings!$B$4+IFERROR(VLOOKUP($A21,Settings!$D$3:$E$13,2,FALSE),0))</f>
        <v>46268</v>
      </c>
      <c r="F21" s="19" t="s">
        <v>69</v>
      </c>
      <c r="G21" s="22">
        <f t="shared" ca="1" si="0"/>
        <v>-60</v>
      </c>
      <c r="H21" s="22" t="str">
        <f t="shared" ca="1" si="1"/>
        <v>Overdue</v>
      </c>
      <c r="I21" s="19"/>
    </row>
    <row r="22" spans="1:9" x14ac:dyDescent="0.3">
      <c r="A22" s="19" t="s">
        <v>33</v>
      </c>
      <c r="B22" s="20" t="s">
        <v>84</v>
      </c>
      <c r="C22" s="19" t="s">
        <v>59</v>
      </c>
      <c r="D22" s="19"/>
      <c r="E22" s="21">
        <f>IF($A22="","",Settings!$B$4+IFERROR(VLOOKUP($A22,Settings!$D$3:$E$13,2,FALSE),0))</f>
        <v>46268</v>
      </c>
      <c r="F22" s="19" t="s">
        <v>69</v>
      </c>
      <c r="G22" s="22">
        <f t="shared" ca="1" si="0"/>
        <v>-60</v>
      </c>
      <c r="H22" s="22" t="str">
        <f t="shared" ca="1" si="1"/>
        <v>Overdue</v>
      </c>
      <c r="I22" s="19"/>
    </row>
    <row r="23" spans="1:9" x14ac:dyDescent="0.3">
      <c r="A23" s="19" t="s">
        <v>33</v>
      </c>
      <c r="B23" s="20" t="s">
        <v>85</v>
      </c>
      <c r="C23" s="19" t="s">
        <v>64</v>
      </c>
      <c r="D23" s="19"/>
      <c r="E23" s="21">
        <f>IF($A23="","",Settings!$B$4+IFERROR(VLOOKUP($A23,Settings!$D$3:$E$13,2,FALSE),0))</f>
        <v>46268</v>
      </c>
      <c r="F23" s="19" t="s">
        <v>69</v>
      </c>
      <c r="G23" s="22">
        <f t="shared" ca="1" si="0"/>
        <v>-60</v>
      </c>
      <c r="H23" s="22" t="str">
        <f t="shared" ca="1" si="1"/>
        <v>Overdue</v>
      </c>
      <c r="I23" s="19"/>
    </row>
    <row r="24" spans="1:9" ht="28.8" x14ac:dyDescent="0.3">
      <c r="A24" s="19" t="s">
        <v>33</v>
      </c>
      <c r="B24" s="20" t="s">
        <v>86</v>
      </c>
      <c r="C24" s="19" t="s">
        <v>87</v>
      </c>
      <c r="D24" s="19"/>
      <c r="E24" s="21">
        <f>IF($A24="","",Settings!$B$4+IFERROR(VLOOKUP($A24,Settings!$D$3:$E$13,2,FALSE),0))</f>
        <v>46268</v>
      </c>
      <c r="F24" s="19" t="s">
        <v>69</v>
      </c>
      <c r="G24" s="22">
        <f t="shared" ca="1" si="0"/>
        <v>-60</v>
      </c>
      <c r="H24" s="22" t="str">
        <f t="shared" ca="1" si="1"/>
        <v>Overdue</v>
      </c>
      <c r="I24" s="19"/>
    </row>
    <row r="25" spans="1:9" x14ac:dyDescent="0.3">
      <c r="A25" s="19" t="s">
        <v>34</v>
      </c>
      <c r="B25" s="20" t="s">
        <v>88</v>
      </c>
      <c r="C25" s="19" t="s">
        <v>62</v>
      </c>
      <c r="D25" s="19"/>
      <c r="E25" s="21">
        <f>IF($A25="","",Settings!$B$4+IFERROR(VLOOKUP($A25,Settings!$D$3:$E$13,2,FALSE),0))</f>
        <v>46328</v>
      </c>
      <c r="F25" s="19" t="s">
        <v>69</v>
      </c>
      <c r="G25" s="22">
        <f t="shared" ca="1" si="0"/>
        <v>0</v>
      </c>
      <c r="H25" s="22" t="str">
        <f t="shared" ca="1" si="1"/>
        <v/>
      </c>
      <c r="I25" s="19"/>
    </row>
    <row r="26" spans="1:9" x14ac:dyDescent="0.3">
      <c r="A26" s="19" t="s">
        <v>34</v>
      </c>
      <c r="B26" s="20" t="s">
        <v>89</v>
      </c>
      <c r="C26" s="19" t="s">
        <v>75</v>
      </c>
      <c r="D26" s="19"/>
      <c r="E26" s="21">
        <f>IF($A26="","",Settings!$B$4+IFERROR(VLOOKUP($A26,Settings!$D$3:$E$13,2,FALSE),0))</f>
        <v>46328</v>
      </c>
      <c r="F26" s="19" t="s">
        <v>69</v>
      </c>
      <c r="G26" s="22">
        <f t="shared" ca="1" si="0"/>
        <v>0</v>
      </c>
      <c r="H26" s="22" t="str">
        <f t="shared" ca="1" si="1"/>
        <v/>
      </c>
      <c r="I26" s="19"/>
    </row>
    <row r="27" spans="1:9" x14ac:dyDescent="0.3">
      <c r="A27" s="19" t="s">
        <v>34</v>
      </c>
      <c r="B27" s="20" t="s">
        <v>90</v>
      </c>
      <c r="C27" s="19" t="s">
        <v>81</v>
      </c>
      <c r="D27" s="19"/>
      <c r="E27" s="21">
        <f>IF($A27="","",Settings!$B$4+IFERROR(VLOOKUP($A27,Settings!$D$3:$E$13,2,FALSE),0))</f>
        <v>46328</v>
      </c>
      <c r="F27" s="19" t="s">
        <v>69</v>
      </c>
      <c r="G27" s="22">
        <f t="shared" ca="1" si="0"/>
        <v>0</v>
      </c>
      <c r="H27" s="22" t="str">
        <f t="shared" ca="1" si="1"/>
        <v/>
      </c>
      <c r="I27" s="19"/>
    </row>
    <row r="28" spans="1:9" x14ac:dyDescent="0.3">
      <c r="A28" s="19" t="s">
        <v>34</v>
      </c>
      <c r="B28" s="20" t="s">
        <v>91</v>
      </c>
      <c r="C28" s="19" t="s">
        <v>75</v>
      </c>
      <c r="D28" s="19"/>
      <c r="E28" s="21">
        <f>IF($A28="","",Settings!$B$4+IFERROR(VLOOKUP($A28,Settings!$D$3:$E$13,2,FALSE),0))</f>
        <v>46328</v>
      </c>
      <c r="F28" s="19" t="s">
        <v>69</v>
      </c>
      <c r="G28" s="22">
        <f t="shared" ca="1" si="0"/>
        <v>0</v>
      </c>
      <c r="H28" s="22" t="str">
        <f t="shared" ca="1" si="1"/>
        <v/>
      </c>
      <c r="I28" s="19"/>
    </row>
    <row r="29" spans="1:9" x14ac:dyDescent="0.3">
      <c r="A29" s="19" t="s">
        <v>34</v>
      </c>
      <c r="B29" s="20" t="s">
        <v>92</v>
      </c>
      <c r="C29" s="19" t="s">
        <v>62</v>
      </c>
      <c r="D29" s="19"/>
      <c r="E29" s="21">
        <f>IF($A29="","",Settings!$B$4+IFERROR(VLOOKUP($A29,Settings!$D$3:$E$13,2,FALSE),0))</f>
        <v>46328</v>
      </c>
      <c r="F29" s="19" t="s">
        <v>69</v>
      </c>
      <c r="G29" s="22">
        <f t="shared" ca="1" si="0"/>
        <v>0</v>
      </c>
      <c r="H29" s="22" t="str">
        <f t="shared" ca="1" si="1"/>
        <v/>
      </c>
      <c r="I29" s="19"/>
    </row>
    <row r="30" spans="1:9" ht="28.8" x14ac:dyDescent="0.3">
      <c r="A30" s="19" t="s">
        <v>34</v>
      </c>
      <c r="B30" s="20" t="s">
        <v>93</v>
      </c>
      <c r="C30" s="19" t="s">
        <v>64</v>
      </c>
      <c r="D30" s="19"/>
      <c r="E30" s="21">
        <f>IF($A30="","",Settings!$B$4+IFERROR(VLOOKUP($A30,Settings!$D$3:$E$13,2,FALSE),0))</f>
        <v>46328</v>
      </c>
      <c r="F30" s="19" t="s">
        <v>69</v>
      </c>
      <c r="G30" s="22">
        <f t="shared" ca="1" si="0"/>
        <v>0</v>
      </c>
      <c r="H30" s="22" t="str">
        <f t="shared" ca="1" si="1"/>
        <v/>
      </c>
      <c r="I30" s="19"/>
    </row>
    <row r="31" spans="1:9" x14ac:dyDescent="0.3">
      <c r="A31" s="19" t="s">
        <v>34</v>
      </c>
      <c r="B31" s="20" t="s">
        <v>94</v>
      </c>
      <c r="C31" s="19" t="s">
        <v>81</v>
      </c>
      <c r="D31" s="19"/>
      <c r="E31" s="21">
        <f>IF($A31="","",Settings!$B$4+IFERROR(VLOOKUP($A31,Settings!$D$3:$E$13,2,FALSE),0))</f>
        <v>46328</v>
      </c>
      <c r="F31" s="19" t="s">
        <v>69</v>
      </c>
      <c r="G31" s="22">
        <f t="shared" ca="1" si="0"/>
        <v>0</v>
      </c>
      <c r="H31" s="22" t="str">
        <f t="shared" ca="1" si="1"/>
        <v/>
      </c>
      <c r="I31" s="19"/>
    </row>
    <row r="32" spans="1:9" ht="28.8" x14ac:dyDescent="0.3">
      <c r="A32" s="19" t="s">
        <v>36</v>
      </c>
      <c r="B32" s="20" t="s">
        <v>95</v>
      </c>
      <c r="C32" s="19" t="s">
        <v>62</v>
      </c>
      <c r="D32" s="19"/>
      <c r="E32" s="21">
        <f>IF($A32="","",Settings!$B$4+IFERROR(VLOOKUP($A32,Settings!$D$3:$E$13,2,FALSE),0))</f>
        <v>46403</v>
      </c>
      <c r="F32" s="19" t="s">
        <v>69</v>
      </c>
      <c r="G32" s="22">
        <f t="shared" ca="1" si="0"/>
        <v>75</v>
      </c>
      <c r="H32" s="22" t="str">
        <f t="shared" ca="1" si="1"/>
        <v/>
      </c>
      <c r="I32" s="19"/>
    </row>
    <row r="33" spans="1:9" ht="28.8" x14ac:dyDescent="0.3">
      <c r="A33" s="19" t="s">
        <v>36</v>
      </c>
      <c r="B33" s="20" t="s">
        <v>96</v>
      </c>
      <c r="C33" s="19" t="s">
        <v>64</v>
      </c>
      <c r="D33" s="19"/>
      <c r="E33" s="21">
        <f>IF($A33="","",Settings!$B$4+IFERROR(VLOOKUP($A33,Settings!$D$3:$E$13,2,FALSE),0))</f>
        <v>46403</v>
      </c>
      <c r="F33" s="19" t="s">
        <v>69</v>
      </c>
      <c r="G33" s="22">
        <f t="shared" ca="1" si="0"/>
        <v>75</v>
      </c>
      <c r="H33" s="22" t="str">
        <f t="shared" ca="1" si="1"/>
        <v/>
      </c>
      <c r="I33" s="19"/>
    </row>
    <row r="34" spans="1:9" x14ac:dyDescent="0.3">
      <c r="A34" s="19" t="s">
        <v>36</v>
      </c>
      <c r="B34" s="20" t="s">
        <v>97</v>
      </c>
      <c r="C34" s="19" t="s">
        <v>81</v>
      </c>
      <c r="D34" s="19"/>
      <c r="E34" s="21">
        <f>IF($A34="","",Settings!$B$4+IFERROR(VLOOKUP($A34,Settings!$D$3:$E$13,2,FALSE),0))</f>
        <v>46403</v>
      </c>
      <c r="F34" s="19" t="s">
        <v>69</v>
      </c>
      <c r="G34" s="22">
        <f t="shared" ca="1" si="0"/>
        <v>75</v>
      </c>
      <c r="H34" s="22" t="str">
        <f t="shared" ca="1" si="1"/>
        <v/>
      </c>
      <c r="I34" s="19"/>
    </row>
    <row r="35" spans="1:9" x14ac:dyDescent="0.3">
      <c r="A35" s="19" t="s">
        <v>36</v>
      </c>
      <c r="B35" s="20" t="s">
        <v>98</v>
      </c>
      <c r="C35" s="19" t="s">
        <v>59</v>
      </c>
      <c r="D35" s="19"/>
      <c r="E35" s="21">
        <f>IF($A35="","",Settings!$B$4+IFERROR(VLOOKUP($A35,Settings!$D$3:$E$13,2,FALSE),0))</f>
        <v>46403</v>
      </c>
      <c r="F35" s="19" t="s">
        <v>69</v>
      </c>
      <c r="G35" s="22">
        <f t="shared" ca="1" si="0"/>
        <v>75</v>
      </c>
      <c r="H35" s="22" t="str">
        <f t="shared" ca="1" si="1"/>
        <v/>
      </c>
      <c r="I35" s="19"/>
    </row>
    <row r="36" spans="1:9" x14ac:dyDescent="0.3">
      <c r="A36" s="19" t="s">
        <v>36</v>
      </c>
      <c r="B36" s="20" t="s">
        <v>99</v>
      </c>
      <c r="C36" s="19" t="s">
        <v>55</v>
      </c>
      <c r="D36" s="19"/>
      <c r="E36" s="21">
        <f>IF($A36="","",Settings!$B$4+IFERROR(VLOOKUP($A36,Settings!$D$3:$E$13,2,FALSE),0))</f>
        <v>46403</v>
      </c>
      <c r="F36" s="19" t="s">
        <v>69</v>
      </c>
      <c r="G36" s="22">
        <f t="shared" ref="G36:G67" ca="1" si="2">IF(OR($E36="",$F36="Done",$F36="Not needed"),"",$E36-TODAY())</f>
        <v>75</v>
      </c>
      <c r="H36" s="22" t="str">
        <f t="shared" ref="H36:H67" ca="1" si="3">IF(AND($E36&lt;&gt;"",$F36&lt;&gt;"Done",$F36&lt;&gt;"Not needed",N($E36)&lt;TODAY()),"Overdue","")</f>
        <v/>
      </c>
      <c r="I36" s="19"/>
    </row>
    <row r="37" spans="1:9" x14ac:dyDescent="0.3">
      <c r="A37" s="19" t="s">
        <v>36</v>
      </c>
      <c r="B37" s="20" t="s">
        <v>100</v>
      </c>
      <c r="C37" s="19" t="s">
        <v>59</v>
      </c>
      <c r="D37" s="19"/>
      <c r="E37" s="21">
        <f>IF($A37="","",Settings!$B$4+IFERROR(VLOOKUP($A37,Settings!$D$3:$E$13,2,FALSE),0))</f>
        <v>46403</v>
      </c>
      <c r="F37" s="19" t="s">
        <v>69</v>
      </c>
      <c r="G37" s="22">
        <f t="shared" ca="1" si="2"/>
        <v>75</v>
      </c>
      <c r="H37" s="22" t="str">
        <f t="shared" ca="1" si="3"/>
        <v/>
      </c>
      <c r="I37" s="19"/>
    </row>
    <row r="38" spans="1:9" ht="28.8" x14ac:dyDescent="0.3">
      <c r="A38" s="19" t="s">
        <v>36</v>
      </c>
      <c r="B38" s="20" t="s">
        <v>101</v>
      </c>
      <c r="C38" s="19" t="s">
        <v>87</v>
      </c>
      <c r="D38" s="19"/>
      <c r="E38" s="21">
        <f>IF($A38="","",Settings!$B$4+IFERROR(VLOOKUP($A38,Settings!$D$3:$E$13,2,FALSE),0))</f>
        <v>46403</v>
      </c>
      <c r="F38" s="19" t="s">
        <v>69</v>
      </c>
      <c r="G38" s="22">
        <f t="shared" ca="1" si="2"/>
        <v>75</v>
      </c>
      <c r="H38" s="22" t="str">
        <f t="shared" ca="1" si="3"/>
        <v/>
      </c>
      <c r="I38" s="19"/>
    </row>
    <row r="39" spans="1:9" x14ac:dyDescent="0.3">
      <c r="A39" s="19" t="s">
        <v>36</v>
      </c>
      <c r="B39" s="20" t="s">
        <v>102</v>
      </c>
      <c r="C39" s="19" t="s">
        <v>81</v>
      </c>
      <c r="D39" s="19"/>
      <c r="E39" s="21">
        <f>IF($A39="","",Settings!$B$4+IFERROR(VLOOKUP($A39,Settings!$D$3:$E$13,2,FALSE),0))</f>
        <v>46403</v>
      </c>
      <c r="F39" s="19" t="s">
        <v>69</v>
      </c>
      <c r="G39" s="22">
        <f t="shared" ca="1" si="2"/>
        <v>75</v>
      </c>
      <c r="H39" s="22" t="str">
        <f t="shared" ca="1" si="3"/>
        <v/>
      </c>
      <c r="I39" s="19"/>
    </row>
    <row r="40" spans="1:9" x14ac:dyDescent="0.3">
      <c r="A40" s="19" t="s">
        <v>37</v>
      </c>
      <c r="B40" s="20" t="s">
        <v>103</v>
      </c>
      <c r="C40" s="19" t="s">
        <v>62</v>
      </c>
      <c r="D40" s="19"/>
      <c r="E40" s="21">
        <f>IF($A40="","",Settings!$B$4+IFERROR(VLOOKUP($A40,Settings!$D$3:$E$13,2,FALSE),0))</f>
        <v>46448</v>
      </c>
      <c r="F40" s="19" t="s">
        <v>69</v>
      </c>
      <c r="G40" s="22">
        <f t="shared" ca="1" si="2"/>
        <v>120</v>
      </c>
      <c r="H40" s="22" t="str">
        <f t="shared" ca="1" si="3"/>
        <v/>
      </c>
      <c r="I40" s="19"/>
    </row>
    <row r="41" spans="1:9" ht="28.8" x14ac:dyDescent="0.3">
      <c r="A41" s="19" t="s">
        <v>37</v>
      </c>
      <c r="B41" s="20" t="s">
        <v>104</v>
      </c>
      <c r="C41" s="19" t="s">
        <v>64</v>
      </c>
      <c r="D41" s="19"/>
      <c r="E41" s="21">
        <f>IF($A41="","",Settings!$B$4+IFERROR(VLOOKUP($A41,Settings!$D$3:$E$13,2,FALSE),0))</f>
        <v>46448</v>
      </c>
      <c r="F41" s="19" t="s">
        <v>69</v>
      </c>
      <c r="G41" s="22">
        <f t="shared" ca="1" si="2"/>
        <v>120</v>
      </c>
      <c r="H41" s="22" t="str">
        <f t="shared" ca="1" si="3"/>
        <v/>
      </c>
      <c r="I41" s="19"/>
    </row>
    <row r="42" spans="1:9" x14ac:dyDescent="0.3">
      <c r="A42" s="19" t="s">
        <v>37</v>
      </c>
      <c r="B42" s="20" t="s">
        <v>105</v>
      </c>
      <c r="C42" s="19" t="s">
        <v>62</v>
      </c>
      <c r="D42" s="19"/>
      <c r="E42" s="21">
        <f>IF($A42="","",Settings!$B$4+IFERROR(VLOOKUP($A42,Settings!$D$3:$E$13,2,FALSE),0))</f>
        <v>46448</v>
      </c>
      <c r="F42" s="19" t="s">
        <v>69</v>
      </c>
      <c r="G42" s="22">
        <f t="shared" ca="1" si="2"/>
        <v>120</v>
      </c>
      <c r="H42" s="22" t="str">
        <f t="shared" ca="1" si="3"/>
        <v/>
      </c>
      <c r="I42" s="19"/>
    </row>
    <row r="43" spans="1:9" x14ac:dyDescent="0.3">
      <c r="A43" s="19" t="s">
        <v>37</v>
      </c>
      <c r="B43" s="20" t="s">
        <v>106</v>
      </c>
      <c r="C43" s="19" t="s">
        <v>55</v>
      </c>
      <c r="D43" s="19"/>
      <c r="E43" s="21">
        <f>IF($A43="","",Settings!$B$4+IFERROR(VLOOKUP($A43,Settings!$D$3:$E$13,2,FALSE),0))</f>
        <v>46448</v>
      </c>
      <c r="F43" s="19" t="s">
        <v>69</v>
      </c>
      <c r="G43" s="22">
        <f t="shared" ca="1" si="2"/>
        <v>120</v>
      </c>
      <c r="H43" s="22" t="str">
        <f t="shared" ca="1" si="3"/>
        <v/>
      </c>
      <c r="I43" s="19"/>
    </row>
    <row r="44" spans="1:9" x14ac:dyDescent="0.3">
      <c r="A44" s="19" t="s">
        <v>37</v>
      </c>
      <c r="B44" s="20" t="s">
        <v>107</v>
      </c>
      <c r="C44" s="19" t="s">
        <v>55</v>
      </c>
      <c r="D44" s="19"/>
      <c r="E44" s="21">
        <f>IF($A44="","",Settings!$B$4+IFERROR(VLOOKUP($A44,Settings!$D$3:$E$13,2,FALSE),0))</f>
        <v>46448</v>
      </c>
      <c r="F44" s="19" t="s">
        <v>69</v>
      </c>
      <c r="G44" s="22">
        <f t="shared" ca="1" si="2"/>
        <v>120</v>
      </c>
      <c r="H44" s="22" t="str">
        <f t="shared" ca="1" si="3"/>
        <v/>
      </c>
      <c r="I44" s="19"/>
    </row>
    <row r="45" spans="1:9" x14ac:dyDescent="0.3">
      <c r="A45" s="19" t="s">
        <v>37</v>
      </c>
      <c r="B45" s="20" t="s">
        <v>108</v>
      </c>
      <c r="C45" s="19" t="s">
        <v>75</v>
      </c>
      <c r="D45" s="19"/>
      <c r="E45" s="21">
        <f>IF($A45="","",Settings!$B$4+IFERROR(VLOOKUP($A45,Settings!$D$3:$E$13,2,FALSE),0))</f>
        <v>46448</v>
      </c>
      <c r="F45" s="19" t="s">
        <v>69</v>
      </c>
      <c r="G45" s="22">
        <f t="shared" ca="1" si="2"/>
        <v>120</v>
      </c>
      <c r="H45" s="22" t="str">
        <f t="shared" ca="1" si="3"/>
        <v/>
      </c>
      <c r="I45" s="19"/>
    </row>
    <row r="46" spans="1:9" x14ac:dyDescent="0.3">
      <c r="A46" s="19" t="s">
        <v>38</v>
      </c>
      <c r="B46" s="20" t="s">
        <v>109</v>
      </c>
      <c r="C46" s="19" t="s">
        <v>64</v>
      </c>
      <c r="D46" s="19"/>
      <c r="E46" s="21">
        <f>IF($A46="","",Settings!$B$4+IFERROR(VLOOKUP($A46,Settings!$D$3:$E$13,2,FALSE),0))</f>
        <v>46464</v>
      </c>
      <c r="F46" s="19" t="s">
        <v>69</v>
      </c>
      <c r="G46" s="22">
        <f t="shared" ca="1" si="2"/>
        <v>136</v>
      </c>
      <c r="H46" s="22" t="str">
        <f t="shared" ca="1" si="3"/>
        <v/>
      </c>
      <c r="I46" s="19"/>
    </row>
    <row r="47" spans="1:9" x14ac:dyDescent="0.3">
      <c r="A47" s="19" t="s">
        <v>38</v>
      </c>
      <c r="B47" s="20" t="s">
        <v>110</v>
      </c>
      <c r="C47" s="19" t="s">
        <v>55</v>
      </c>
      <c r="D47" s="19"/>
      <c r="E47" s="21">
        <f>IF($A47="","",Settings!$B$4+IFERROR(VLOOKUP($A47,Settings!$D$3:$E$13,2,FALSE),0))</f>
        <v>46464</v>
      </c>
      <c r="F47" s="19" t="s">
        <v>69</v>
      </c>
      <c r="G47" s="22">
        <f t="shared" ca="1" si="2"/>
        <v>136</v>
      </c>
      <c r="H47" s="22" t="str">
        <f t="shared" ca="1" si="3"/>
        <v/>
      </c>
      <c r="I47" s="19"/>
    </row>
    <row r="48" spans="1:9" x14ac:dyDescent="0.3">
      <c r="A48" s="19" t="s">
        <v>38</v>
      </c>
      <c r="B48" s="20" t="s">
        <v>111</v>
      </c>
      <c r="C48" s="19" t="s">
        <v>75</v>
      </c>
      <c r="D48" s="19"/>
      <c r="E48" s="21">
        <f>IF($A48="","",Settings!$B$4+IFERROR(VLOOKUP($A48,Settings!$D$3:$E$13,2,FALSE),0))</f>
        <v>46464</v>
      </c>
      <c r="F48" s="19" t="s">
        <v>69</v>
      </c>
      <c r="G48" s="22">
        <f t="shared" ca="1" si="2"/>
        <v>136</v>
      </c>
      <c r="H48" s="22" t="str">
        <f t="shared" ca="1" si="3"/>
        <v/>
      </c>
      <c r="I48" s="19"/>
    </row>
    <row r="49" spans="1:9" x14ac:dyDescent="0.3">
      <c r="A49" s="19" t="s">
        <v>38</v>
      </c>
      <c r="B49" s="20" t="s">
        <v>112</v>
      </c>
      <c r="C49" s="19" t="s">
        <v>81</v>
      </c>
      <c r="D49" s="19"/>
      <c r="E49" s="21">
        <f>IF($A49="","",Settings!$B$4+IFERROR(VLOOKUP($A49,Settings!$D$3:$E$13,2,FALSE),0))</f>
        <v>46464</v>
      </c>
      <c r="F49" s="19" t="s">
        <v>69</v>
      </c>
      <c r="G49" s="22">
        <f t="shared" ca="1" si="2"/>
        <v>136</v>
      </c>
      <c r="H49" s="22" t="str">
        <f t="shared" ca="1" si="3"/>
        <v/>
      </c>
      <c r="I49" s="19"/>
    </row>
    <row r="50" spans="1:9" x14ac:dyDescent="0.3">
      <c r="A50" s="19" t="s">
        <v>38</v>
      </c>
      <c r="B50" s="20" t="s">
        <v>113</v>
      </c>
      <c r="C50" s="19" t="s">
        <v>114</v>
      </c>
      <c r="D50" s="19"/>
      <c r="E50" s="21">
        <f>IF($A50="","",Settings!$B$4+IFERROR(VLOOKUP($A50,Settings!$D$3:$E$13,2,FALSE),0))</f>
        <v>46464</v>
      </c>
      <c r="F50" s="19" t="s">
        <v>69</v>
      </c>
      <c r="G50" s="22">
        <f t="shared" ca="1" si="2"/>
        <v>136</v>
      </c>
      <c r="H50" s="22" t="str">
        <f t="shared" ca="1" si="3"/>
        <v/>
      </c>
      <c r="I50" s="19"/>
    </row>
    <row r="51" spans="1:9" x14ac:dyDescent="0.3">
      <c r="A51" s="19" t="s">
        <v>38</v>
      </c>
      <c r="B51" s="20" t="s">
        <v>115</v>
      </c>
      <c r="C51" s="19" t="s">
        <v>64</v>
      </c>
      <c r="D51" s="19"/>
      <c r="E51" s="21">
        <f>IF($A51="","",Settings!$B$4+IFERROR(VLOOKUP($A51,Settings!$D$3:$E$13,2,FALSE),0))</f>
        <v>46464</v>
      </c>
      <c r="F51" s="19" t="s">
        <v>69</v>
      </c>
      <c r="G51" s="22">
        <f t="shared" ca="1" si="2"/>
        <v>136</v>
      </c>
      <c r="H51" s="22" t="str">
        <f t="shared" ca="1" si="3"/>
        <v/>
      </c>
      <c r="I51" s="19"/>
    </row>
    <row r="52" spans="1:9" x14ac:dyDescent="0.3">
      <c r="A52" s="19" t="s">
        <v>39</v>
      </c>
      <c r="B52" s="20" t="s">
        <v>116</v>
      </c>
      <c r="C52" s="19" t="s">
        <v>64</v>
      </c>
      <c r="D52" s="19"/>
      <c r="E52" s="21">
        <f>IF($A52="","",Settings!$B$4+IFERROR(VLOOKUP($A52,Settings!$D$3:$E$13,2,FALSE),0))</f>
        <v>46473</v>
      </c>
      <c r="F52" s="19" t="s">
        <v>69</v>
      </c>
      <c r="G52" s="22">
        <f t="shared" ca="1" si="2"/>
        <v>145</v>
      </c>
      <c r="H52" s="22" t="str">
        <f t="shared" ca="1" si="3"/>
        <v/>
      </c>
      <c r="I52" s="19"/>
    </row>
    <row r="53" spans="1:9" x14ac:dyDescent="0.3">
      <c r="A53" s="19" t="s">
        <v>39</v>
      </c>
      <c r="B53" s="20" t="s">
        <v>117</v>
      </c>
      <c r="C53" s="19" t="s">
        <v>81</v>
      </c>
      <c r="D53" s="19"/>
      <c r="E53" s="21">
        <f>IF($A53="","",Settings!$B$4+IFERROR(VLOOKUP($A53,Settings!$D$3:$E$13,2,FALSE),0))</f>
        <v>46473</v>
      </c>
      <c r="F53" s="19" t="s">
        <v>69</v>
      </c>
      <c r="G53" s="22">
        <f t="shared" ca="1" si="2"/>
        <v>145</v>
      </c>
      <c r="H53" s="22" t="str">
        <f t="shared" ca="1" si="3"/>
        <v/>
      </c>
      <c r="I53" s="19"/>
    </row>
    <row r="54" spans="1:9" x14ac:dyDescent="0.3">
      <c r="A54" s="19" t="s">
        <v>39</v>
      </c>
      <c r="B54" s="20" t="s">
        <v>118</v>
      </c>
      <c r="C54" s="19" t="s">
        <v>55</v>
      </c>
      <c r="D54" s="19"/>
      <c r="E54" s="21">
        <f>IF($A54="","",Settings!$B$4+IFERROR(VLOOKUP($A54,Settings!$D$3:$E$13,2,FALSE),0))</f>
        <v>46473</v>
      </c>
      <c r="F54" s="19" t="s">
        <v>69</v>
      </c>
      <c r="G54" s="22">
        <f t="shared" ca="1" si="2"/>
        <v>145</v>
      </c>
      <c r="H54" s="22" t="str">
        <f t="shared" ca="1" si="3"/>
        <v/>
      </c>
      <c r="I54" s="19"/>
    </row>
    <row r="55" spans="1:9" x14ac:dyDescent="0.3">
      <c r="A55" s="19" t="s">
        <v>39</v>
      </c>
      <c r="B55" s="20" t="s">
        <v>119</v>
      </c>
      <c r="C55" s="19" t="s">
        <v>64</v>
      </c>
      <c r="D55" s="19"/>
      <c r="E55" s="21">
        <f>IF($A55="","",Settings!$B$4+IFERROR(VLOOKUP($A55,Settings!$D$3:$E$13,2,FALSE),0))</f>
        <v>46473</v>
      </c>
      <c r="F55" s="19" t="s">
        <v>69</v>
      </c>
      <c r="G55" s="22">
        <f t="shared" ca="1" si="2"/>
        <v>145</v>
      </c>
      <c r="H55" s="22" t="str">
        <f t="shared" ca="1" si="3"/>
        <v/>
      </c>
      <c r="I55" s="19"/>
    </row>
    <row r="56" spans="1:9" x14ac:dyDescent="0.3">
      <c r="A56" s="19" t="s">
        <v>39</v>
      </c>
      <c r="B56" s="20" t="s">
        <v>120</v>
      </c>
      <c r="C56" s="19" t="s">
        <v>62</v>
      </c>
      <c r="D56" s="19"/>
      <c r="E56" s="21">
        <f>IF($A56="","",Settings!$B$4+IFERROR(VLOOKUP($A56,Settings!$D$3:$E$13,2,FALSE),0))</f>
        <v>46473</v>
      </c>
      <c r="F56" s="19" t="s">
        <v>69</v>
      </c>
      <c r="G56" s="22">
        <f t="shared" ca="1" si="2"/>
        <v>145</v>
      </c>
      <c r="H56" s="22" t="str">
        <f t="shared" ca="1" si="3"/>
        <v/>
      </c>
      <c r="I56" s="19"/>
    </row>
    <row r="57" spans="1:9" x14ac:dyDescent="0.3">
      <c r="A57" s="19" t="s">
        <v>39</v>
      </c>
      <c r="B57" s="20" t="s">
        <v>121</v>
      </c>
      <c r="C57" s="19" t="s">
        <v>59</v>
      </c>
      <c r="D57" s="19"/>
      <c r="E57" s="21">
        <f>IF($A57="","",Settings!$B$4+IFERROR(VLOOKUP($A57,Settings!$D$3:$E$13,2,FALSE),0))</f>
        <v>46473</v>
      </c>
      <c r="F57" s="19" t="s">
        <v>69</v>
      </c>
      <c r="G57" s="22">
        <f t="shared" ca="1" si="2"/>
        <v>145</v>
      </c>
      <c r="H57" s="22" t="str">
        <f t="shared" ca="1" si="3"/>
        <v/>
      </c>
      <c r="I57" s="19"/>
    </row>
    <row r="58" spans="1:9" x14ac:dyDescent="0.3">
      <c r="A58" s="19" t="s">
        <v>40</v>
      </c>
      <c r="B58" s="20" t="s">
        <v>122</v>
      </c>
      <c r="C58" s="19" t="s">
        <v>59</v>
      </c>
      <c r="D58" s="19"/>
      <c r="E58" s="21">
        <f>IF($A58="","",Settings!$B$4+IFERROR(VLOOKUP($A58,Settings!$D$3:$E$13,2,FALSE),0))</f>
        <v>46477</v>
      </c>
      <c r="F58" s="19" t="s">
        <v>69</v>
      </c>
      <c r="G58" s="22">
        <f t="shared" ca="1" si="2"/>
        <v>149</v>
      </c>
      <c r="H58" s="22" t="str">
        <f t="shared" ca="1" si="3"/>
        <v/>
      </c>
      <c r="I58" s="19"/>
    </row>
    <row r="59" spans="1:9" x14ac:dyDescent="0.3">
      <c r="A59" s="19" t="s">
        <v>40</v>
      </c>
      <c r="B59" s="20" t="s">
        <v>123</v>
      </c>
      <c r="C59" s="19" t="s">
        <v>114</v>
      </c>
      <c r="D59" s="19"/>
      <c r="E59" s="21">
        <f>IF($A59="","",Settings!$B$4+IFERROR(VLOOKUP($A59,Settings!$D$3:$E$13,2,FALSE),0))</f>
        <v>46477</v>
      </c>
      <c r="F59" s="19" t="s">
        <v>69</v>
      </c>
      <c r="G59" s="22">
        <f t="shared" ca="1" si="2"/>
        <v>149</v>
      </c>
      <c r="H59" s="22" t="str">
        <f t="shared" ca="1" si="3"/>
        <v/>
      </c>
      <c r="I59" s="19"/>
    </row>
    <row r="60" spans="1:9" ht="28.8" x14ac:dyDescent="0.3">
      <c r="A60" s="19" t="s">
        <v>40</v>
      </c>
      <c r="B60" s="20" t="s">
        <v>124</v>
      </c>
      <c r="C60" s="19" t="s">
        <v>114</v>
      </c>
      <c r="D60" s="19"/>
      <c r="E60" s="21">
        <f>IF($A60="","",Settings!$B$4+IFERROR(VLOOKUP($A60,Settings!$D$3:$E$13,2,FALSE),0))</f>
        <v>46477</v>
      </c>
      <c r="F60" s="19" t="s">
        <v>69</v>
      </c>
      <c r="G60" s="22">
        <f t="shared" ca="1" si="2"/>
        <v>149</v>
      </c>
      <c r="H60" s="22" t="str">
        <f t="shared" ca="1" si="3"/>
        <v/>
      </c>
      <c r="I60" s="19"/>
    </row>
    <row r="61" spans="1:9" x14ac:dyDescent="0.3">
      <c r="A61" s="19" t="s">
        <v>40</v>
      </c>
      <c r="B61" s="20" t="s">
        <v>125</v>
      </c>
      <c r="C61" s="19" t="s">
        <v>114</v>
      </c>
      <c r="D61" s="19"/>
      <c r="E61" s="21">
        <f>IF($A61="","",Settings!$B$4+IFERROR(VLOOKUP($A61,Settings!$D$3:$E$13,2,FALSE),0))</f>
        <v>46477</v>
      </c>
      <c r="F61" s="19" t="s">
        <v>69</v>
      </c>
      <c r="G61" s="22">
        <f t="shared" ca="1" si="2"/>
        <v>149</v>
      </c>
      <c r="H61" s="22" t="str">
        <f t="shared" ca="1" si="3"/>
        <v/>
      </c>
      <c r="I61" s="19"/>
    </row>
    <row r="62" spans="1:9" x14ac:dyDescent="0.3">
      <c r="A62" s="19" t="s">
        <v>41</v>
      </c>
      <c r="B62" s="20" t="s">
        <v>126</v>
      </c>
      <c r="C62" s="19" t="s">
        <v>114</v>
      </c>
      <c r="D62" s="19"/>
      <c r="E62" s="21">
        <f>IF($A62="","",Settings!$B$4+IFERROR(VLOOKUP($A62,Settings!$D$3:$E$13,2,FALSE),0))</f>
        <v>46478</v>
      </c>
      <c r="F62" s="19" t="s">
        <v>69</v>
      </c>
      <c r="G62" s="22">
        <f t="shared" ca="1" si="2"/>
        <v>150</v>
      </c>
      <c r="H62" s="22" t="str">
        <f t="shared" ca="1" si="3"/>
        <v/>
      </c>
      <c r="I62" s="19"/>
    </row>
    <row r="63" spans="1:9" x14ac:dyDescent="0.3">
      <c r="A63" s="19" t="s">
        <v>41</v>
      </c>
      <c r="B63" s="20" t="s">
        <v>127</v>
      </c>
      <c r="C63" s="19" t="s">
        <v>114</v>
      </c>
      <c r="D63" s="19"/>
      <c r="E63" s="21">
        <f>IF($A63="","",Settings!$B$4+IFERROR(VLOOKUP($A63,Settings!$D$3:$E$13,2,FALSE),0))</f>
        <v>46478</v>
      </c>
      <c r="F63" s="19" t="s">
        <v>69</v>
      </c>
      <c r="G63" s="22">
        <f t="shared" ca="1" si="2"/>
        <v>150</v>
      </c>
      <c r="H63" s="22" t="str">
        <f t="shared" ca="1" si="3"/>
        <v/>
      </c>
      <c r="I63" s="19"/>
    </row>
    <row r="64" spans="1:9" x14ac:dyDescent="0.3">
      <c r="A64" s="19" t="s">
        <v>41</v>
      </c>
      <c r="B64" s="20" t="s">
        <v>128</v>
      </c>
      <c r="C64" s="19" t="s">
        <v>114</v>
      </c>
      <c r="D64" s="19"/>
      <c r="E64" s="21">
        <f>IF($A64="","",Settings!$B$4+IFERROR(VLOOKUP($A64,Settings!$D$3:$E$13,2,FALSE),0))</f>
        <v>46478</v>
      </c>
      <c r="F64" s="19" t="s">
        <v>69</v>
      </c>
      <c r="G64" s="22">
        <f t="shared" ca="1" si="2"/>
        <v>150</v>
      </c>
      <c r="H64" s="22" t="str">
        <f t="shared" ca="1" si="3"/>
        <v/>
      </c>
      <c r="I64" s="19"/>
    </row>
    <row r="65" spans="1:9" x14ac:dyDescent="0.3">
      <c r="A65" s="19" t="s">
        <v>41</v>
      </c>
      <c r="B65" s="20" t="s">
        <v>129</v>
      </c>
      <c r="C65" s="19" t="s">
        <v>114</v>
      </c>
      <c r="D65" s="19"/>
      <c r="E65" s="21">
        <f>IF($A65="","",Settings!$B$4+IFERROR(VLOOKUP($A65,Settings!$D$3:$E$13,2,FALSE),0))</f>
        <v>46478</v>
      </c>
      <c r="F65" s="19" t="s">
        <v>69</v>
      </c>
      <c r="G65" s="22">
        <f t="shared" ca="1" si="2"/>
        <v>150</v>
      </c>
      <c r="H65" s="22" t="str">
        <f t="shared" ca="1" si="3"/>
        <v/>
      </c>
      <c r="I65" s="19"/>
    </row>
    <row r="66" spans="1:9" x14ac:dyDescent="0.3">
      <c r="A66" s="19" t="s">
        <v>41</v>
      </c>
      <c r="B66" s="20" t="s">
        <v>130</v>
      </c>
      <c r="C66" s="19" t="s">
        <v>114</v>
      </c>
      <c r="D66" s="19"/>
      <c r="E66" s="21">
        <f>IF($A66="","",Settings!$B$4+IFERROR(VLOOKUP($A66,Settings!$D$3:$E$13,2,FALSE),0))</f>
        <v>46478</v>
      </c>
      <c r="F66" s="19" t="s">
        <v>69</v>
      </c>
      <c r="G66" s="22">
        <f t="shared" ca="1" si="2"/>
        <v>150</v>
      </c>
      <c r="H66" s="22" t="str">
        <f t="shared" ca="1" si="3"/>
        <v/>
      </c>
      <c r="I66" s="19"/>
    </row>
    <row r="67" spans="1:9" x14ac:dyDescent="0.3">
      <c r="A67" s="19" t="s">
        <v>42</v>
      </c>
      <c r="B67" s="20" t="s">
        <v>131</v>
      </c>
      <c r="C67" s="19" t="s">
        <v>55</v>
      </c>
      <c r="D67" s="19"/>
      <c r="E67" s="21">
        <f>IF($A67="","",Settings!$B$4+IFERROR(VLOOKUP($A67,Settings!$D$3:$E$13,2,FALSE),0))</f>
        <v>46492</v>
      </c>
      <c r="F67" s="19" t="s">
        <v>69</v>
      </c>
      <c r="G67" s="22">
        <f t="shared" ca="1" si="2"/>
        <v>164</v>
      </c>
      <c r="H67" s="22" t="str">
        <f t="shared" ca="1" si="3"/>
        <v/>
      </c>
      <c r="I67" s="19"/>
    </row>
    <row r="68" spans="1:9" x14ac:dyDescent="0.3">
      <c r="A68" s="19" t="s">
        <v>42</v>
      </c>
      <c r="B68" s="20" t="s">
        <v>132</v>
      </c>
      <c r="C68" s="19" t="s">
        <v>62</v>
      </c>
      <c r="D68" s="19"/>
      <c r="E68" s="21">
        <f>IF($A68="","",Settings!$B$4+IFERROR(VLOOKUP($A68,Settings!$D$3:$E$13,2,FALSE),0))</f>
        <v>46492</v>
      </c>
      <c r="F68" s="19" t="s">
        <v>69</v>
      </c>
      <c r="G68" s="22">
        <f t="shared" ref="G68:G99" ca="1" si="4">IF(OR($E68="",$F68="Done",$F68="Not needed"),"",$E68-TODAY())</f>
        <v>164</v>
      </c>
      <c r="H68" s="22" t="str">
        <f t="shared" ref="H68:H99" ca="1" si="5">IF(AND($E68&lt;&gt;"",$F68&lt;&gt;"Done",$F68&lt;&gt;"Not needed",N($E68)&lt;TODAY()),"Overdue","")</f>
        <v/>
      </c>
      <c r="I68" s="19"/>
    </row>
    <row r="69" spans="1:9" x14ac:dyDescent="0.3">
      <c r="A69" s="19" t="s">
        <v>42</v>
      </c>
      <c r="B69" s="20" t="s">
        <v>133</v>
      </c>
      <c r="C69" s="19" t="s">
        <v>81</v>
      </c>
      <c r="D69" s="19"/>
      <c r="E69" s="21">
        <f>IF($A69="","",Settings!$B$4+IFERROR(VLOOKUP($A69,Settings!$D$3:$E$13,2,FALSE),0))</f>
        <v>46492</v>
      </c>
      <c r="F69" s="19" t="s">
        <v>69</v>
      </c>
      <c r="G69" s="22">
        <f t="shared" ca="1" si="4"/>
        <v>164</v>
      </c>
      <c r="H69" s="22" t="str">
        <f t="shared" ca="1" si="5"/>
        <v/>
      </c>
      <c r="I69" s="19"/>
    </row>
    <row r="70" spans="1:9" x14ac:dyDescent="0.3">
      <c r="A70" s="19" t="s">
        <v>42</v>
      </c>
      <c r="B70" s="20" t="s">
        <v>134</v>
      </c>
      <c r="C70" s="19" t="s">
        <v>55</v>
      </c>
      <c r="D70" s="19"/>
      <c r="E70" s="21">
        <f>IF($A70="","",Settings!$B$4+IFERROR(VLOOKUP($A70,Settings!$D$3:$E$13,2,FALSE),0))</f>
        <v>46492</v>
      </c>
      <c r="F70" s="19" t="s">
        <v>69</v>
      </c>
      <c r="G70" s="22">
        <f t="shared" ca="1" si="4"/>
        <v>164</v>
      </c>
      <c r="H70" s="22" t="str">
        <f t="shared" ca="1" si="5"/>
        <v/>
      </c>
      <c r="I70" s="19"/>
    </row>
    <row r="71" spans="1:9" x14ac:dyDescent="0.3">
      <c r="A71" s="19" t="s">
        <v>42</v>
      </c>
      <c r="B71" s="20" t="s">
        <v>135</v>
      </c>
      <c r="C71" s="19" t="s">
        <v>87</v>
      </c>
      <c r="D71" s="19"/>
      <c r="E71" s="21">
        <f>IF($A71="","",Settings!$B$4+IFERROR(VLOOKUP($A71,Settings!$D$3:$E$13,2,FALSE),0))</f>
        <v>46492</v>
      </c>
      <c r="F71" s="19" t="s">
        <v>69</v>
      </c>
      <c r="G71" s="22">
        <f t="shared" ca="1" si="4"/>
        <v>164</v>
      </c>
      <c r="H71" s="22" t="str">
        <f t="shared" ca="1" si="5"/>
        <v/>
      </c>
      <c r="I71" s="19"/>
    </row>
    <row r="72" spans="1:9" x14ac:dyDescent="0.3">
      <c r="A72" s="19" t="s">
        <v>42</v>
      </c>
      <c r="B72" s="20" t="s">
        <v>136</v>
      </c>
      <c r="C72" s="19" t="s">
        <v>87</v>
      </c>
      <c r="D72" s="19"/>
      <c r="E72" s="21">
        <f>IF($A72="","",Settings!$B$4+IFERROR(VLOOKUP($A72,Settings!$D$3:$E$13,2,FALSE),0))</f>
        <v>46492</v>
      </c>
      <c r="F72" s="19" t="s">
        <v>69</v>
      </c>
      <c r="G72" s="22">
        <f t="shared" ca="1" si="4"/>
        <v>164</v>
      </c>
      <c r="H72" s="22" t="str">
        <f t="shared" ca="1" si="5"/>
        <v/>
      </c>
      <c r="I72" s="19"/>
    </row>
    <row r="73" spans="1:9" x14ac:dyDescent="0.3">
      <c r="A73" s="19" t="s">
        <v>42</v>
      </c>
      <c r="B73" s="20" t="s">
        <v>137</v>
      </c>
      <c r="C73" s="19" t="s">
        <v>64</v>
      </c>
      <c r="D73" s="19"/>
      <c r="E73" s="21">
        <f>IF($A73="","",Settings!$B$4+IFERROR(VLOOKUP($A73,Settings!$D$3:$E$13,2,FALSE),0))</f>
        <v>46492</v>
      </c>
      <c r="F73" s="19" t="s">
        <v>69</v>
      </c>
      <c r="G73" s="22">
        <f t="shared" ca="1" si="4"/>
        <v>164</v>
      </c>
      <c r="H73" s="22" t="str">
        <f t="shared" ca="1" si="5"/>
        <v/>
      </c>
      <c r="I73" s="19"/>
    </row>
    <row r="74" spans="1:9" x14ac:dyDescent="0.3">
      <c r="A74" s="19"/>
      <c r="B74" s="19"/>
      <c r="C74" s="19"/>
      <c r="D74" s="19"/>
      <c r="E74" s="21" t="str">
        <f>IF($A74="","",Settings!$B$4+IFERROR(VLOOKUP($A74,Settings!$D$3:$E$13,2,FALSE),0))</f>
        <v/>
      </c>
      <c r="F74" s="19"/>
      <c r="G74" s="22" t="str">
        <f t="shared" ca="1" si="4"/>
        <v/>
      </c>
      <c r="H74" s="22" t="str">
        <f t="shared" ca="1" si="5"/>
        <v/>
      </c>
      <c r="I74" s="19"/>
    </row>
    <row r="75" spans="1:9" x14ac:dyDescent="0.3">
      <c r="A75" s="19"/>
      <c r="B75" s="19"/>
      <c r="C75" s="19"/>
      <c r="D75" s="19"/>
      <c r="E75" s="21" t="str">
        <f>IF($A75="","",Settings!$B$4+IFERROR(VLOOKUP($A75,Settings!$D$3:$E$13,2,FALSE),0))</f>
        <v/>
      </c>
      <c r="F75" s="19"/>
      <c r="G75" s="22" t="str">
        <f t="shared" ca="1" si="4"/>
        <v/>
      </c>
      <c r="H75" s="22" t="str">
        <f t="shared" ca="1" si="5"/>
        <v/>
      </c>
      <c r="I75" s="19"/>
    </row>
    <row r="76" spans="1:9" x14ac:dyDescent="0.3">
      <c r="A76" s="19"/>
      <c r="B76" s="19"/>
      <c r="C76" s="19"/>
      <c r="D76" s="19"/>
      <c r="E76" s="21" t="str">
        <f>IF($A76="","",Settings!$B$4+IFERROR(VLOOKUP($A76,Settings!$D$3:$E$13,2,FALSE),0))</f>
        <v/>
      </c>
      <c r="F76" s="19"/>
      <c r="G76" s="22" t="str">
        <f t="shared" ca="1" si="4"/>
        <v/>
      </c>
      <c r="H76" s="22" t="str">
        <f t="shared" ca="1" si="5"/>
        <v/>
      </c>
      <c r="I76" s="19"/>
    </row>
    <row r="77" spans="1:9" x14ac:dyDescent="0.3">
      <c r="A77" s="19"/>
      <c r="B77" s="19"/>
      <c r="C77" s="19"/>
      <c r="D77" s="19"/>
      <c r="E77" s="21" t="str">
        <f>IF($A77="","",Settings!$B$4+IFERROR(VLOOKUP($A77,Settings!$D$3:$E$13,2,FALSE),0))</f>
        <v/>
      </c>
      <c r="F77" s="19"/>
      <c r="G77" s="22" t="str">
        <f t="shared" ca="1" si="4"/>
        <v/>
      </c>
      <c r="H77" s="22" t="str">
        <f t="shared" ca="1" si="5"/>
        <v/>
      </c>
      <c r="I77" s="19"/>
    </row>
    <row r="78" spans="1:9" x14ac:dyDescent="0.3">
      <c r="A78" s="19"/>
      <c r="B78" s="19"/>
      <c r="C78" s="19"/>
      <c r="D78" s="19"/>
      <c r="E78" s="21" t="str">
        <f>IF($A78="","",Settings!$B$4+IFERROR(VLOOKUP($A78,Settings!$D$3:$E$13,2,FALSE),0))</f>
        <v/>
      </c>
      <c r="F78" s="19"/>
      <c r="G78" s="22" t="str">
        <f t="shared" ca="1" si="4"/>
        <v/>
      </c>
      <c r="H78" s="22" t="str">
        <f t="shared" ca="1" si="5"/>
        <v/>
      </c>
      <c r="I78" s="19"/>
    </row>
    <row r="79" spans="1:9" x14ac:dyDescent="0.3">
      <c r="A79" s="19"/>
      <c r="B79" s="19"/>
      <c r="C79" s="19"/>
      <c r="D79" s="19"/>
      <c r="E79" s="21" t="str">
        <f>IF($A79="","",Settings!$B$4+IFERROR(VLOOKUP($A79,Settings!$D$3:$E$13,2,FALSE),0))</f>
        <v/>
      </c>
      <c r="F79" s="19"/>
      <c r="G79" s="22" t="str">
        <f t="shared" ca="1" si="4"/>
        <v/>
      </c>
      <c r="H79" s="22" t="str">
        <f t="shared" ca="1" si="5"/>
        <v/>
      </c>
      <c r="I79" s="19"/>
    </row>
    <row r="80" spans="1:9" x14ac:dyDescent="0.3">
      <c r="A80" s="19"/>
      <c r="B80" s="19"/>
      <c r="C80" s="19"/>
      <c r="D80" s="19"/>
      <c r="E80" s="21" t="str">
        <f>IF($A80="","",Settings!$B$4+IFERROR(VLOOKUP($A80,Settings!$D$3:$E$13,2,FALSE),0))</f>
        <v/>
      </c>
      <c r="F80" s="19"/>
      <c r="G80" s="22" t="str">
        <f t="shared" ca="1" si="4"/>
        <v/>
      </c>
      <c r="H80" s="22" t="str">
        <f t="shared" ca="1" si="5"/>
        <v/>
      </c>
      <c r="I80" s="19"/>
    </row>
    <row r="81" spans="1:9" x14ac:dyDescent="0.3">
      <c r="A81" s="19"/>
      <c r="B81" s="19"/>
      <c r="C81" s="19"/>
      <c r="D81" s="19"/>
      <c r="E81" s="21" t="str">
        <f>IF($A81="","",Settings!$B$4+IFERROR(VLOOKUP($A81,Settings!$D$3:$E$13,2,FALSE),0))</f>
        <v/>
      </c>
      <c r="F81" s="19"/>
      <c r="G81" s="22" t="str">
        <f t="shared" ca="1" si="4"/>
        <v/>
      </c>
      <c r="H81" s="22" t="str">
        <f t="shared" ca="1" si="5"/>
        <v/>
      </c>
      <c r="I81" s="19"/>
    </row>
    <row r="82" spans="1:9" x14ac:dyDescent="0.3">
      <c r="A82" s="19"/>
      <c r="B82" s="19"/>
      <c r="C82" s="19"/>
      <c r="D82" s="19"/>
      <c r="E82" s="21" t="str">
        <f>IF($A82="","",Settings!$B$4+IFERROR(VLOOKUP($A82,Settings!$D$3:$E$13,2,FALSE),0))</f>
        <v/>
      </c>
      <c r="F82" s="19"/>
      <c r="G82" s="22" t="str">
        <f t="shared" ca="1" si="4"/>
        <v/>
      </c>
      <c r="H82" s="22" t="str">
        <f t="shared" ca="1" si="5"/>
        <v/>
      </c>
      <c r="I82" s="19"/>
    </row>
    <row r="83" spans="1:9" x14ac:dyDescent="0.3">
      <c r="A83" s="19"/>
      <c r="B83" s="19"/>
      <c r="C83" s="19"/>
      <c r="D83" s="19"/>
      <c r="E83" s="21" t="str">
        <f>IF($A83="","",Settings!$B$4+IFERROR(VLOOKUP($A83,Settings!$D$3:$E$13,2,FALSE),0))</f>
        <v/>
      </c>
      <c r="F83" s="19"/>
      <c r="G83" s="22" t="str">
        <f t="shared" ca="1" si="4"/>
        <v/>
      </c>
      <c r="H83" s="22" t="str">
        <f t="shared" ca="1" si="5"/>
        <v/>
      </c>
      <c r="I83" s="19"/>
    </row>
    <row r="84" spans="1:9" x14ac:dyDescent="0.3">
      <c r="A84" s="19"/>
      <c r="B84" s="19"/>
      <c r="C84" s="19"/>
      <c r="D84" s="19"/>
      <c r="E84" s="21" t="str">
        <f>IF($A84="","",Settings!$B$4+IFERROR(VLOOKUP($A84,Settings!$D$3:$E$13,2,FALSE),0))</f>
        <v/>
      </c>
      <c r="F84" s="19"/>
      <c r="G84" s="22" t="str">
        <f t="shared" ca="1" si="4"/>
        <v/>
      </c>
      <c r="H84" s="22" t="str">
        <f t="shared" ca="1" si="5"/>
        <v/>
      </c>
      <c r="I84" s="19"/>
    </row>
    <row r="85" spans="1:9" x14ac:dyDescent="0.3">
      <c r="A85" s="19"/>
      <c r="B85" s="19"/>
      <c r="C85" s="19"/>
      <c r="D85" s="19"/>
      <c r="E85" s="21" t="str">
        <f>IF($A85="","",Settings!$B$4+IFERROR(VLOOKUP($A85,Settings!$D$3:$E$13,2,FALSE),0))</f>
        <v/>
      </c>
      <c r="F85" s="19"/>
      <c r="G85" s="22" t="str">
        <f t="shared" ca="1" si="4"/>
        <v/>
      </c>
      <c r="H85" s="22" t="str">
        <f t="shared" ca="1" si="5"/>
        <v/>
      </c>
      <c r="I85" s="19"/>
    </row>
    <row r="86" spans="1:9" x14ac:dyDescent="0.3">
      <c r="A86" s="19"/>
      <c r="B86" s="19"/>
      <c r="C86" s="19"/>
      <c r="D86" s="19"/>
      <c r="E86" s="21" t="str">
        <f>IF($A86="","",Settings!$B$4+IFERROR(VLOOKUP($A86,Settings!$D$3:$E$13,2,FALSE),0))</f>
        <v/>
      </c>
      <c r="F86" s="19"/>
      <c r="G86" s="22" t="str">
        <f t="shared" ca="1" si="4"/>
        <v/>
      </c>
      <c r="H86" s="22" t="str">
        <f t="shared" ca="1" si="5"/>
        <v/>
      </c>
      <c r="I86" s="19"/>
    </row>
    <row r="87" spans="1:9" x14ac:dyDescent="0.3">
      <c r="A87" s="19"/>
      <c r="B87" s="19"/>
      <c r="C87" s="19"/>
      <c r="D87" s="19"/>
      <c r="E87" s="21" t="str">
        <f>IF($A87="","",Settings!$B$4+IFERROR(VLOOKUP($A87,Settings!$D$3:$E$13,2,FALSE),0))</f>
        <v/>
      </c>
      <c r="F87" s="19"/>
      <c r="G87" s="22" t="str">
        <f t="shared" ca="1" si="4"/>
        <v/>
      </c>
      <c r="H87" s="22" t="str">
        <f t="shared" ca="1" si="5"/>
        <v/>
      </c>
      <c r="I87" s="19"/>
    </row>
    <row r="88" spans="1:9" x14ac:dyDescent="0.3">
      <c r="A88" s="19"/>
      <c r="B88" s="19"/>
      <c r="C88" s="19"/>
      <c r="D88" s="19"/>
      <c r="E88" s="21" t="str">
        <f>IF($A88="","",Settings!$B$4+IFERROR(VLOOKUP($A88,Settings!$D$3:$E$13,2,FALSE),0))</f>
        <v/>
      </c>
      <c r="F88" s="19"/>
      <c r="G88" s="22" t="str">
        <f t="shared" ca="1" si="4"/>
        <v/>
      </c>
      <c r="H88" s="22" t="str">
        <f t="shared" ca="1" si="5"/>
        <v/>
      </c>
      <c r="I88" s="19"/>
    </row>
    <row r="89" spans="1:9" x14ac:dyDescent="0.3">
      <c r="A89" s="19"/>
      <c r="B89" s="19"/>
      <c r="C89" s="19"/>
      <c r="D89" s="19"/>
      <c r="E89" s="21" t="str">
        <f>IF($A89="","",Settings!$B$4+IFERROR(VLOOKUP($A89,Settings!$D$3:$E$13,2,FALSE),0))</f>
        <v/>
      </c>
      <c r="F89" s="19"/>
      <c r="G89" s="22" t="str">
        <f t="shared" ca="1" si="4"/>
        <v/>
      </c>
      <c r="H89" s="22" t="str">
        <f t="shared" ca="1" si="5"/>
        <v/>
      </c>
      <c r="I89" s="19"/>
    </row>
    <row r="90" spans="1:9" x14ac:dyDescent="0.3">
      <c r="A90" s="19"/>
      <c r="B90" s="19"/>
      <c r="C90" s="19"/>
      <c r="D90" s="19"/>
      <c r="E90" s="21" t="str">
        <f>IF($A90="","",Settings!$B$4+IFERROR(VLOOKUP($A90,Settings!$D$3:$E$13,2,FALSE),0))</f>
        <v/>
      </c>
      <c r="F90" s="19"/>
      <c r="G90" s="22" t="str">
        <f t="shared" ca="1" si="4"/>
        <v/>
      </c>
      <c r="H90" s="22" t="str">
        <f t="shared" ca="1" si="5"/>
        <v/>
      </c>
      <c r="I90" s="19"/>
    </row>
    <row r="91" spans="1:9" x14ac:dyDescent="0.3">
      <c r="A91" s="19"/>
      <c r="B91" s="19"/>
      <c r="C91" s="19"/>
      <c r="D91" s="19"/>
      <c r="E91" s="21" t="str">
        <f>IF($A91="","",Settings!$B$4+IFERROR(VLOOKUP($A91,Settings!$D$3:$E$13,2,FALSE),0))</f>
        <v/>
      </c>
      <c r="F91" s="19"/>
      <c r="G91" s="22" t="str">
        <f t="shared" ca="1" si="4"/>
        <v/>
      </c>
      <c r="H91" s="22" t="str">
        <f t="shared" ca="1" si="5"/>
        <v/>
      </c>
      <c r="I91" s="19"/>
    </row>
    <row r="92" spans="1:9" x14ac:dyDescent="0.3">
      <c r="A92" s="19"/>
      <c r="B92" s="19"/>
      <c r="C92" s="19"/>
      <c r="D92" s="19"/>
      <c r="E92" s="21" t="str">
        <f>IF($A92="","",Settings!$B$4+IFERROR(VLOOKUP($A92,Settings!$D$3:$E$13,2,FALSE),0))</f>
        <v/>
      </c>
      <c r="F92" s="19"/>
      <c r="G92" s="22" t="str">
        <f t="shared" ca="1" si="4"/>
        <v/>
      </c>
      <c r="H92" s="22" t="str">
        <f t="shared" ca="1" si="5"/>
        <v/>
      </c>
      <c r="I92" s="19"/>
    </row>
    <row r="93" spans="1:9" x14ac:dyDescent="0.3">
      <c r="A93" s="19"/>
      <c r="B93" s="19"/>
      <c r="C93" s="19"/>
      <c r="D93" s="19"/>
      <c r="E93" s="21" t="str">
        <f>IF($A93="","",Settings!$B$4+IFERROR(VLOOKUP($A93,Settings!$D$3:$E$13,2,FALSE),0))</f>
        <v/>
      </c>
      <c r="F93" s="19"/>
      <c r="G93" s="22" t="str">
        <f t="shared" ca="1" si="4"/>
        <v/>
      </c>
      <c r="H93" s="22" t="str">
        <f t="shared" ca="1" si="5"/>
        <v/>
      </c>
      <c r="I93" s="19"/>
    </row>
    <row r="94" spans="1:9" x14ac:dyDescent="0.3">
      <c r="A94" s="19"/>
      <c r="B94" s="19"/>
      <c r="C94" s="19"/>
      <c r="D94" s="19"/>
      <c r="E94" s="21" t="str">
        <f>IF($A94="","",Settings!$B$4+IFERROR(VLOOKUP($A94,Settings!$D$3:$E$13,2,FALSE),0))</f>
        <v/>
      </c>
      <c r="F94" s="19"/>
      <c r="G94" s="22" t="str">
        <f t="shared" ca="1" si="4"/>
        <v/>
      </c>
      <c r="H94" s="22" t="str">
        <f t="shared" ca="1" si="5"/>
        <v/>
      </c>
      <c r="I94" s="19"/>
    </row>
    <row r="95" spans="1:9" x14ac:dyDescent="0.3">
      <c r="A95" s="19"/>
      <c r="B95" s="19"/>
      <c r="C95" s="19"/>
      <c r="D95" s="19"/>
      <c r="E95" s="21" t="str">
        <f>IF($A95="","",Settings!$B$4+IFERROR(VLOOKUP($A95,Settings!$D$3:$E$13,2,FALSE),0))</f>
        <v/>
      </c>
      <c r="F95" s="19"/>
      <c r="G95" s="22" t="str">
        <f t="shared" ca="1" si="4"/>
        <v/>
      </c>
      <c r="H95" s="22" t="str">
        <f t="shared" ca="1" si="5"/>
        <v/>
      </c>
      <c r="I95" s="19"/>
    </row>
    <row r="96" spans="1:9" x14ac:dyDescent="0.3">
      <c r="A96" s="19"/>
      <c r="B96" s="19"/>
      <c r="C96" s="19"/>
      <c r="D96" s="19"/>
      <c r="E96" s="21" t="str">
        <f>IF($A96="","",Settings!$B$4+IFERROR(VLOOKUP($A96,Settings!$D$3:$E$13,2,FALSE),0))</f>
        <v/>
      </c>
      <c r="F96" s="19"/>
      <c r="G96" s="22" t="str">
        <f t="shared" ca="1" si="4"/>
        <v/>
      </c>
      <c r="H96" s="22" t="str">
        <f t="shared" ca="1" si="5"/>
        <v/>
      </c>
      <c r="I96" s="19"/>
    </row>
    <row r="97" spans="1:9" x14ac:dyDescent="0.3">
      <c r="A97" s="19"/>
      <c r="B97" s="19"/>
      <c r="C97" s="19"/>
      <c r="D97" s="19"/>
      <c r="E97" s="21" t="str">
        <f>IF($A97="","",Settings!$B$4+IFERROR(VLOOKUP($A97,Settings!$D$3:$E$13,2,FALSE),0))</f>
        <v/>
      </c>
      <c r="F97" s="19"/>
      <c r="G97" s="22" t="str">
        <f t="shared" ca="1" si="4"/>
        <v/>
      </c>
      <c r="H97" s="22" t="str">
        <f t="shared" ca="1" si="5"/>
        <v/>
      </c>
      <c r="I97" s="19"/>
    </row>
    <row r="98" spans="1:9" x14ac:dyDescent="0.3">
      <c r="A98" s="19"/>
      <c r="B98" s="19"/>
      <c r="C98" s="19"/>
      <c r="D98" s="19"/>
      <c r="E98" s="21" t="str">
        <f>IF($A98="","",Settings!$B$4+IFERROR(VLOOKUP($A98,Settings!$D$3:$E$13,2,FALSE),0))</f>
        <v/>
      </c>
      <c r="F98" s="19"/>
      <c r="G98" s="22" t="str">
        <f t="shared" ca="1" si="4"/>
        <v/>
      </c>
      <c r="H98" s="22" t="str">
        <f t="shared" ca="1" si="5"/>
        <v/>
      </c>
      <c r="I98" s="19"/>
    </row>
    <row r="99" spans="1:9" x14ac:dyDescent="0.3">
      <c r="A99" s="19"/>
      <c r="B99" s="19"/>
      <c r="C99" s="19"/>
      <c r="D99" s="19"/>
      <c r="E99" s="21" t="str">
        <f>IF($A99="","",Settings!$B$4+IFERROR(VLOOKUP($A99,Settings!$D$3:$E$13,2,FALSE),0))</f>
        <v/>
      </c>
      <c r="F99" s="19"/>
      <c r="G99" s="22" t="str">
        <f t="shared" ca="1" si="4"/>
        <v/>
      </c>
      <c r="H99" s="22" t="str">
        <f t="shared" ca="1" si="5"/>
        <v/>
      </c>
      <c r="I99" s="19"/>
    </row>
    <row r="100" spans="1:9" x14ac:dyDescent="0.3">
      <c r="A100" s="19"/>
      <c r="B100" s="19"/>
      <c r="C100" s="19"/>
      <c r="D100" s="19"/>
      <c r="E100" s="21" t="str">
        <f>IF($A100="","",Settings!$B$4+IFERROR(VLOOKUP($A100,Settings!$D$3:$E$13,2,FALSE),0))</f>
        <v/>
      </c>
      <c r="F100" s="19"/>
      <c r="G100" s="22" t="str">
        <f t="shared" ref="G100:G113" ca="1" si="6">IF(OR($E100="",$F100="Done",$F100="Not needed"),"",$E100-TODAY())</f>
        <v/>
      </c>
      <c r="H100" s="22" t="str">
        <f t="shared" ref="H100:H113" ca="1" si="7">IF(AND($E100&lt;&gt;"",$F100&lt;&gt;"Done",$F100&lt;&gt;"Not needed",N($E100)&lt;TODAY()),"Overdue","")</f>
        <v/>
      </c>
      <c r="I100" s="19"/>
    </row>
    <row r="101" spans="1:9" x14ac:dyDescent="0.3">
      <c r="A101" s="19"/>
      <c r="B101" s="19"/>
      <c r="C101" s="19"/>
      <c r="D101" s="19"/>
      <c r="E101" s="21" t="str">
        <f>IF($A101="","",Settings!$B$4+IFERROR(VLOOKUP($A101,Settings!$D$3:$E$13,2,FALSE),0))</f>
        <v/>
      </c>
      <c r="F101" s="19"/>
      <c r="G101" s="22" t="str">
        <f t="shared" ca="1" si="6"/>
        <v/>
      </c>
      <c r="H101" s="22" t="str">
        <f t="shared" ca="1" si="7"/>
        <v/>
      </c>
      <c r="I101" s="19"/>
    </row>
    <row r="102" spans="1:9" x14ac:dyDescent="0.3">
      <c r="A102" s="19"/>
      <c r="B102" s="19"/>
      <c r="C102" s="19"/>
      <c r="D102" s="19"/>
      <c r="E102" s="21" t="str">
        <f>IF($A102="","",Settings!$B$4+IFERROR(VLOOKUP($A102,Settings!$D$3:$E$13,2,FALSE),0))</f>
        <v/>
      </c>
      <c r="F102" s="19"/>
      <c r="G102" s="22" t="str">
        <f t="shared" ca="1" si="6"/>
        <v/>
      </c>
      <c r="H102" s="22" t="str">
        <f t="shared" ca="1" si="7"/>
        <v/>
      </c>
      <c r="I102" s="19"/>
    </row>
    <row r="103" spans="1:9" x14ac:dyDescent="0.3">
      <c r="A103" s="19"/>
      <c r="B103" s="19"/>
      <c r="C103" s="19"/>
      <c r="D103" s="19"/>
      <c r="E103" s="21" t="str">
        <f>IF($A103="","",Settings!$B$4+IFERROR(VLOOKUP($A103,Settings!$D$3:$E$13,2,FALSE),0))</f>
        <v/>
      </c>
      <c r="F103" s="19"/>
      <c r="G103" s="22" t="str">
        <f t="shared" ca="1" si="6"/>
        <v/>
      </c>
      <c r="H103" s="22" t="str">
        <f t="shared" ca="1" si="7"/>
        <v/>
      </c>
      <c r="I103" s="19"/>
    </row>
    <row r="104" spans="1:9" x14ac:dyDescent="0.3">
      <c r="A104" s="19"/>
      <c r="B104" s="19"/>
      <c r="C104" s="19"/>
      <c r="D104" s="19"/>
      <c r="E104" s="21" t="str">
        <f>IF($A104="","",Settings!$B$4+IFERROR(VLOOKUP($A104,Settings!$D$3:$E$13,2,FALSE),0))</f>
        <v/>
      </c>
      <c r="F104" s="19"/>
      <c r="G104" s="22" t="str">
        <f t="shared" ca="1" si="6"/>
        <v/>
      </c>
      <c r="H104" s="22" t="str">
        <f t="shared" ca="1" si="7"/>
        <v/>
      </c>
      <c r="I104" s="19"/>
    </row>
    <row r="105" spans="1:9" x14ac:dyDescent="0.3">
      <c r="A105" s="19"/>
      <c r="B105" s="19"/>
      <c r="C105" s="19"/>
      <c r="D105" s="19"/>
      <c r="E105" s="21" t="str">
        <f>IF($A105="","",Settings!$B$4+IFERROR(VLOOKUP($A105,Settings!$D$3:$E$13,2,FALSE),0))</f>
        <v/>
      </c>
      <c r="F105" s="19"/>
      <c r="G105" s="22" t="str">
        <f t="shared" ca="1" si="6"/>
        <v/>
      </c>
      <c r="H105" s="22" t="str">
        <f t="shared" ca="1" si="7"/>
        <v/>
      </c>
      <c r="I105" s="19"/>
    </row>
    <row r="106" spans="1:9" x14ac:dyDescent="0.3">
      <c r="A106" s="19"/>
      <c r="B106" s="19"/>
      <c r="C106" s="19"/>
      <c r="D106" s="19"/>
      <c r="E106" s="21" t="str">
        <f>IF($A106="","",Settings!$B$4+IFERROR(VLOOKUP($A106,Settings!$D$3:$E$13,2,FALSE),0))</f>
        <v/>
      </c>
      <c r="F106" s="19"/>
      <c r="G106" s="22" t="str">
        <f t="shared" ca="1" si="6"/>
        <v/>
      </c>
      <c r="H106" s="22" t="str">
        <f t="shared" ca="1" si="7"/>
        <v/>
      </c>
      <c r="I106" s="19"/>
    </row>
    <row r="107" spans="1:9" x14ac:dyDescent="0.3">
      <c r="A107" s="19"/>
      <c r="B107" s="19"/>
      <c r="C107" s="19"/>
      <c r="D107" s="19"/>
      <c r="E107" s="21" t="str">
        <f>IF($A107="","",Settings!$B$4+IFERROR(VLOOKUP($A107,Settings!$D$3:$E$13,2,FALSE),0))</f>
        <v/>
      </c>
      <c r="F107" s="19"/>
      <c r="G107" s="22" t="str">
        <f t="shared" ca="1" si="6"/>
        <v/>
      </c>
      <c r="H107" s="22" t="str">
        <f t="shared" ca="1" si="7"/>
        <v/>
      </c>
      <c r="I107" s="19"/>
    </row>
    <row r="108" spans="1:9" x14ac:dyDescent="0.3">
      <c r="A108" s="19"/>
      <c r="B108" s="19"/>
      <c r="C108" s="19"/>
      <c r="D108" s="19"/>
      <c r="E108" s="21" t="str">
        <f>IF($A108="","",Settings!$B$4+IFERROR(VLOOKUP($A108,Settings!$D$3:$E$13,2,FALSE),0))</f>
        <v/>
      </c>
      <c r="F108" s="19"/>
      <c r="G108" s="22" t="str">
        <f t="shared" ca="1" si="6"/>
        <v/>
      </c>
      <c r="H108" s="22" t="str">
        <f t="shared" ca="1" si="7"/>
        <v/>
      </c>
      <c r="I108" s="19"/>
    </row>
    <row r="109" spans="1:9" x14ac:dyDescent="0.3">
      <c r="A109" s="19"/>
      <c r="B109" s="19"/>
      <c r="C109" s="19"/>
      <c r="D109" s="19"/>
      <c r="E109" s="21" t="str">
        <f>IF($A109="","",Settings!$B$4+IFERROR(VLOOKUP($A109,Settings!$D$3:$E$13,2,FALSE),0))</f>
        <v/>
      </c>
      <c r="F109" s="19"/>
      <c r="G109" s="22" t="str">
        <f t="shared" ca="1" si="6"/>
        <v/>
      </c>
      <c r="H109" s="22" t="str">
        <f t="shared" ca="1" si="7"/>
        <v/>
      </c>
      <c r="I109" s="19"/>
    </row>
    <row r="110" spans="1:9" x14ac:dyDescent="0.3">
      <c r="A110" s="19"/>
      <c r="B110" s="19"/>
      <c r="C110" s="19"/>
      <c r="D110" s="19"/>
      <c r="E110" s="21" t="str">
        <f>IF($A110="","",Settings!$B$4+IFERROR(VLOOKUP($A110,Settings!$D$3:$E$13,2,FALSE),0))</f>
        <v/>
      </c>
      <c r="F110" s="19"/>
      <c r="G110" s="22" t="str">
        <f t="shared" ca="1" si="6"/>
        <v/>
      </c>
      <c r="H110" s="22" t="str">
        <f t="shared" ca="1" si="7"/>
        <v/>
      </c>
      <c r="I110" s="19"/>
    </row>
    <row r="111" spans="1:9" x14ac:dyDescent="0.3">
      <c r="A111" s="19"/>
      <c r="B111" s="19"/>
      <c r="C111" s="19"/>
      <c r="D111" s="19"/>
      <c r="E111" s="21" t="str">
        <f>IF($A111="","",Settings!$B$4+IFERROR(VLOOKUP($A111,Settings!$D$3:$E$13,2,FALSE),0))</f>
        <v/>
      </c>
      <c r="F111" s="19"/>
      <c r="G111" s="22" t="str">
        <f t="shared" ca="1" si="6"/>
        <v/>
      </c>
      <c r="H111" s="22" t="str">
        <f t="shared" ca="1" si="7"/>
        <v/>
      </c>
      <c r="I111" s="19"/>
    </row>
    <row r="112" spans="1:9" x14ac:dyDescent="0.3">
      <c r="A112" s="19"/>
      <c r="B112" s="19"/>
      <c r="C112" s="19"/>
      <c r="D112" s="19"/>
      <c r="E112" s="21" t="str">
        <f>IF($A112="","",Settings!$B$4+IFERROR(VLOOKUP($A112,Settings!$D$3:$E$13,2,FALSE),0))</f>
        <v/>
      </c>
      <c r="F112" s="19"/>
      <c r="G112" s="22" t="str">
        <f t="shared" ca="1" si="6"/>
        <v/>
      </c>
      <c r="H112" s="22" t="str">
        <f t="shared" ca="1" si="7"/>
        <v/>
      </c>
      <c r="I112" s="19"/>
    </row>
    <row r="113" spans="1:9" x14ac:dyDescent="0.3">
      <c r="A113" s="19"/>
      <c r="B113" s="19"/>
      <c r="C113" s="19"/>
      <c r="D113" s="19"/>
      <c r="E113" s="21" t="str">
        <f>IF($A113="","",Settings!$B$4+IFERROR(VLOOKUP($A113,Settings!$D$3:$E$13,2,FALSE),0))</f>
        <v/>
      </c>
      <c r="F113" s="19"/>
      <c r="G113" s="22" t="str">
        <f t="shared" ca="1" si="6"/>
        <v/>
      </c>
      <c r="H113" s="22" t="str">
        <f t="shared" ca="1" si="7"/>
        <v/>
      </c>
      <c r="I113" s="19"/>
    </row>
  </sheetData>
  <autoFilter ref="A3:I113" xr:uid="{00000000-0009-0000-0000-000002000000}"/>
  <conditionalFormatting sqref="A4:I113">
    <cfRule type="expression" dxfId="5" priority="1">
      <formula>$H4="Overdue"</formula>
    </cfRule>
    <cfRule type="expression" dxfId="4" priority="2">
      <formula>OR($F4="Done",$F4="Not needed")</formula>
    </cfRule>
  </conditionalFormatting>
  <conditionalFormatting sqref="E4:E113">
    <cfRule type="expression" dxfId="3" priority="3">
      <formula>EvDate="31-Dec-2026"</formula>
    </cfRule>
    <cfRule type="expression" dxfId="2" priority="4">
      <formula>EvDate="12/31/2026"</formula>
    </cfRule>
    <cfRule type="expression" dxfId="1" priority="5">
      <formula>EvDate="2026-12-31"</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3">
        <x14:dataValidation type="list" allowBlank="1" xr:uid="{00000000-0002-0000-0200-000000000000}">
          <x14:formula1>
            <xm:f>Lists!$E$1:$E$11</xm:f>
          </x14:formula1>
          <xm:sqref>A4:A113</xm:sqref>
        </x14:dataValidation>
        <x14:dataValidation type="list" allowBlank="1" xr:uid="{00000000-0002-0000-0200-000001000000}">
          <x14:formula1>
            <xm:f>Lists!$F$1:$F$8</xm:f>
          </x14:formula1>
          <xm:sqref>C4:C113</xm:sqref>
        </x14:dataValidation>
        <x14:dataValidation type="list" allowBlank="1" xr:uid="{00000000-0002-0000-0200-000002000000}">
          <x14:formula1>
            <xm:f>Lists!$G$1:$G$4</xm:f>
          </x14:formula1>
          <xm:sqref>F4:F113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B2777"/>
    <pageSetUpPr fitToPage="1"/>
  </sheetPr>
  <dimension ref="A1:F17"/>
  <sheetViews>
    <sheetView showGridLines="0" workbookViewId="0"/>
  </sheetViews>
  <sheetFormatPr defaultRowHeight="14.4" x14ac:dyDescent="0.3"/>
  <cols>
    <col min="1" max="1" width="22" customWidth="1"/>
    <col min="2" max="5" width="9" customWidth="1"/>
    <col min="6" max="6" width="10" customWidth="1"/>
  </cols>
  <sheetData>
    <row r="1" spans="1:6" ht="25.95" customHeight="1" x14ac:dyDescent="0.4">
      <c r="A1" s="1" t="s">
        <v>138</v>
      </c>
    </row>
    <row r="2" spans="1:6" x14ac:dyDescent="0.3">
      <c r="A2" s="2" t="s">
        <v>139</v>
      </c>
    </row>
    <row r="3" spans="1:6" ht="31.95" customHeight="1" x14ac:dyDescent="0.3">
      <c r="A3" s="12" t="s">
        <v>24</v>
      </c>
      <c r="B3" s="12" t="s">
        <v>140</v>
      </c>
      <c r="C3" s="12" t="s">
        <v>57</v>
      </c>
      <c r="D3" s="12" t="s">
        <v>141</v>
      </c>
      <c r="E3" s="12" t="s">
        <v>52</v>
      </c>
      <c r="F3" s="12" t="s">
        <v>142</v>
      </c>
    </row>
    <row r="4" spans="1:6" x14ac:dyDescent="0.3">
      <c r="A4" s="15" t="s">
        <v>28</v>
      </c>
      <c r="B4" s="23">
        <f>COUNTIFS(Checklist!$A$4:$A$113,$A4,Checklist!$F$4:$F$113,"&lt;&gt;Not needed")</f>
        <v>7</v>
      </c>
      <c r="C4" s="23">
        <f>COUNTIFS(Checklist!$A$4:$A$113,$A4,Checklist!$F$4:$F$113,"Done")</f>
        <v>4</v>
      </c>
      <c r="D4" s="23">
        <f t="shared" ref="D4:D14" si="0">B4-C4</f>
        <v>3</v>
      </c>
      <c r="E4" s="23">
        <f ca="1">COUNTIFS(Checklist!$A$4:$A$113,$A4,Checklist!$H$4:$H$113,"Overdue")</f>
        <v>3</v>
      </c>
      <c r="F4" s="24">
        <f t="shared" ref="F4:F15" si="1">IF(B4=0,"",C4/B4)</f>
        <v>0.5714285714285714</v>
      </c>
    </row>
    <row r="5" spans="1:6" x14ac:dyDescent="0.3">
      <c r="A5" s="15" t="s">
        <v>30</v>
      </c>
      <c r="B5" s="23">
        <f>COUNTIFS(Checklist!$A$4:$A$113,$A5,Checklist!$F$4:$F$113,"&lt;&gt;Not needed")</f>
        <v>6</v>
      </c>
      <c r="C5" s="23">
        <f>COUNTIFS(Checklist!$A$4:$A$113,$A5,Checklist!$F$4:$F$113,"Done")</f>
        <v>0</v>
      </c>
      <c r="D5" s="23">
        <f t="shared" si="0"/>
        <v>6</v>
      </c>
      <c r="E5" s="23">
        <f ca="1">COUNTIFS(Checklist!$A$4:$A$113,$A5,Checklist!$H$4:$H$113,"Overdue")</f>
        <v>6</v>
      </c>
      <c r="F5" s="24">
        <f t="shared" si="1"/>
        <v>0</v>
      </c>
    </row>
    <row r="6" spans="1:6" x14ac:dyDescent="0.3">
      <c r="A6" s="15" t="s">
        <v>33</v>
      </c>
      <c r="B6" s="23">
        <f>COUNTIFS(Checklist!$A$4:$A$113,$A6,Checklist!$F$4:$F$113,"&lt;&gt;Not needed")</f>
        <v>8</v>
      </c>
      <c r="C6" s="23">
        <f>COUNTIFS(Checklist!$A$4:$A$113,$A6,Checklist!$F$4:$F$113,"Done")</f>
        <v>0</v>
      </c>
      <c r="D6" s="23">
        <f t="shared" si="0"/>
        <v>8</v>
      </c>
      <c r="E6" s="23">
        <f ca="1">COUNTIFS(Checklist!$A$4:$A$113,$A6,Checklist!$H$4:$H$113,"Overdue")</f>
        <v>8</v>
      </c>
      <c r="F6" s="24">
        <f t="shared" si="1"/>
        <v>0</v>
      </c>
    </row>
    <row r="7" spans="1:6" x14ac:dyDescent="0.3">
      <c r="A7" s="15" t="s">
        <v>34</v>
      </c>
      <c r="B7" s="23">
        <f>COUNTIFS(Checklist!$A$4:$A$113,$A7,Checklist!$F$4:$F$113,"&lt;&gt;Not needed")</f>
        <v>7</v>
      </c>
      <c r="C7" s="23">
        <f>COUNTIFS(Checklist!$A$4:$A$113,$A7,Checklist!$F$4:$F$113,"Done")</f>
        <v>0</v>
      </c>
      <c r="D7" s="23">
        <f t="shared" si="0"/>
        <v>7</v>
      </c>
      <c r="E7" s="23">
        <f ca="1">COUNTIFS(Checklist!$A$4:$A$113,$A7,Checklist!$H$4:$H$113,"Overdue")</f>
        <v>0</v>
      </c>
      <c r="F7" s="24">
        <f t="shared" si="1"/>
        <v>0</v>
      </c>
    </row>
    <row r="8" spans="1:6" x14ac:dyDescent="0.3">
      <c r="A8" s="15" t="s">
        <v>36</v>
      </c>
      <c r="B8" s="23">
        <f>COUNTIFS(Checklist!$A$4:$A$113,$A8,Checklist!$F$4:$F$113,"&lt;&gt;Not needed")</f>
        <v>8</v>
      </c>
      <c r="C8" s="23">
        <f>COUNTIFS(Checklist!$A$4:$A$113,$A8,Checklist!$F$4:$F$113,"Done")</f>
        <v>0</v>
      </c>
      <c r="D8" s="23">
        <f t="shared" si="0"/>
        <v>8</v>
      </c>
      <c r="E8" s="23">
        <f ca="1">COUNTIFS(Checklist!$A$4:$A$113,$A8,Checklist!$H$4:$H$113,"Overdue")</f>
        <v>0</v>
      </c>
      <c r="F8" s="24">
        <f t="shared" si="1"/>
        <v>0</v>
      </c>
    </row>
    <row r="9" spans="1:6" x14ac:dyDescent="0.3">
      <c r="A9" s="15" t="s">
        <v>37</v>
      </c>
      <c r="B9" s="23">
        <f>COUNTIFS(Checklist!$A$4:$A$113,$A9,Checklist!$F$4:$F$113,"&lt;&gt;Not needed")</f>
        <v>6</v>
      </c>
      <c r="C9" s="23">
        <f>COUNTIFS(Checklist!$A$4:$A$113,$A9,Checklist!$F$4:$F$113,"Done")</f>
        <v>0</v>
      </c>
      <c r="D9" s="23">
        <f t="shared" si="0"/>
        <v>6</v>
      </c>
      <c r="E9" s="23">
        <f ca="1">COUNTIFS(Checklist!$A$4:$A$113,$A9,Checklist!$H$4:$H$113,"Overdue")</f>
        <v>0</v>
      </c>
      <c r="F9" s="24">
        <f t="shared" si="1"/>
        <v>0</v>
      </c>
    </row>
    <row r="10" spans="1:6" x14ac:dyDescent="0.3">
      <c r="A10" s="15" t="s">
        <v>38</v>
      </c>
      <c r="B10" s="23">
        <f>COUNTIFS(Checklist!$A$4:$A$113,$A10,Checklist!$F$4:$F$113,"&lt;&gt;Not needed")</f>
        <v>6</v>
      </c>
      <c r="C10" s="23">
        <f>COUNTIFS(Checklist!$A$4:$A$113,$A10,Checklist!$F$4:$F$113,"Done")</f>
        <v>0</v>
      </c>
      <c r="D10" s="23">
        <f t="shared" si="0"/>
        <v>6</v>
      </c>
      <c r="E10" s="23">
        <f ca="1">COUNTIFS(Checklist!$A$4:$A$113,$A10,Checklist!$H$4:$H$113,"Overdue")</f>
        <v>0</v>
      </c>
      <c r="F10" s="24">
        <f t="shared" si="1"/>
        <v>0</v>
      </c>
    </row>
    <row r="11" spans="1:6" x14ac:dyDescent="0.3">
      <c r="A11" s="15" t="s">
        <v>39</v>
      </c>
      <c r="B11" s="23">
        <f>COUNTIFS(Checklist!$A$4:$A$113,$A11,Checklist!$F$4:$F$113,"&lt;&gt;Not needed")</f>
        <v>6</v>
      </c>
      <c r="C11" s="23">
        <f>COUNTIFS(Checklist!$A$4:$A$113,$A11,Checklist!$F$4:$F$113,"Done")</f>
        <v>0</v>
      </c>
      <c r="D11" s="23">
        <f t="shared" si="0"/>
        <v>6</v>
      </c>
      <c r="E11" s="23">
        <f ca="1">COUNTIFS(Checklist!$A$4:$A$113,$A11,Checklist!$H$4:$H$113,"Overdue")</f>
        <v>0</v>
      </c>
      <c r="F11" s="24">
        <f t="shared" si="1"/>
        <v>0</v>
      </c>
    </row>
    <row r="12" spans="1:6" x14ac:dyDescent="0.3">
      <c r="A12" s="15" t="s">
        <v>40</v>
      </c>
      <c r="B12" s="23">
        <f>COUNTIFS(Checklist!$A$4:$A$113,$A12,Checklist!$F$4:$F$113,"&lt;&gt;Not needed")</f>
        <v>4</v>
      </c>
      <c r="C12" s="23">
        <f>COUNTIFS(Checklist!$A$4:$A$113,$A12,Checklist!$F$4:$F$113,"Done")</f>
        <v>0</v>
      </c>
      <c r="D12" s="23">
        <f t="shared" si="0"/>
        <v>4</v>
      </c>
      <c r="E12" s="23">
        <f ca="1">COUNTIFS(Checklist!$A$4:$A$113,$A12,Checklist!$H$4:$H$113,"Overdue")</f>
        <v>0</v>
      </c>
      <c r="F12" s="24">
        <f t="shared" si="1"/>
        <v>0</v>
      </c>
    </row>
    <row r="13" spans="1:6" x14ac:dyDescent="0.3">
      <c r="A13" s="15" t="s">
        <v>41</v>
      </c>
      <c r="B13" s="23">
        <f>COUNTIFS(Checklist!$A$4:$A$113,$A13,Checklist!$F$4:$F$113,"&lt;&gt;Not needed")</f>
        <v>5</v>
      </c>
      <c r="C13" s="23">
        <f>COUNTIFS(Checklist!$A$4:$A$113,$A13,Checklist!$F$4:$F$113,"Done")</f>
        <v>0</v>
      </c>
      <c r="D13" s="23">
        <f t="shared" si="0"/>
        <v>5</v>
      </c>
      <c r="E13" s="23">
        <f ca="1">COUNTIFS(Checklist!$A$4:$A$113,$A13,Checklist!$H$4:$H$113,"Overdue")</f>
        <v>0</v>
      </c>
      <c r="F13" s="24">
        <f t="shared" si="1"/>
        <v>0</v>
      </c>
    </row>
    <row r="14" spans="1:6" x14ac:dyDescent="0.3">
      <c r="A14" s="15" t="s">
        <v>42</v>
      </c>
      <c r="B14" s="23">
        <f>COUNTIFS(Checklist!$A$4:$A$113,$A14,Checklist!$F$4:$F$113,"&lt;&gt;Not needed")</f>
        <v>7</v>
      </c>
      <c r="C14" s="23">
        <f>COUNTIFS(Checklist!$A$4:$A$113,$A14,Checklist!$F$4:$F$113,"Done")</f>
        <v>0</v>
      </c>
      <c r="D14" s="23">
        <f t="shared" si="0"/>
        <v>7</v>
      </c>
      <c r="E14" s="23">
        <f ca="1">COUNTIFS(Checklist!$A$4:$A$113,$A14,Checklist!$H$4:$H$113,"Overdue")</f>
        <v>0</v>
      </c>
      <c r="F14" s="24">
        <f t="shared" si="1"/>
        <v>0</v>
      </c>
    </row>
    <row r="15" spans="1:6" x14ac:dyDescent="0.3">
      <c r="A15" s="25" t="s">
        <v>143</v>
      </c>
      <c r="B15" s="26">
        <f>SUM(B4:B14)</f>
        <v>70</v>
      </c>
      <c r="C15" s="26">
        <f>SUM(C4:C14)</f>
        <v>4</v>
      </c>
      <c r="D15" s="26">
        <f>SUM(D4:D14)</f>
        <v>66</v>
      </c>
      <c r="E15" s="26">
        <f ca="1">SUM(E4:E14)</f>
        <v>17</v>
      </c>
      <c r="F15" s="27">
        <f t="shared" si="1"/>
        <v>5.7142857142857141E-2</v>
      </c>
    </row>
    <row r="17" spans="1:1" ht="17.399999999999999" x14ac:dyDescent="0.35">
      <c r="A17" s="28" t="str">
        <f ca="1">"Days to go: "&amp;MAX(0,Settings!B4-TODAY())</f>
        <v>Days to go: 150</v>
      </c>
    </row>
  </sheetData>
  <sheetProtection sheet="1" formatCells="0" formatColumns="0" formatRows="0" sort="0" autoFilter="0"/>
  <conditionalFormatting sqref="E4:E15">
    <cfRule type="cellIs" dxfId="0" priority="1" operator="greaterThan">
      <formula>0</formula>
    </cfRule>
  </conditionalFormatting>
  <pageMargins left="0.4" right="0.4" top="1" bottom="1" header="0.5" footer="0.5"/>
  <pageSetup paperSize="9" fitToHeight="0"/>
  <headerFooter>
    <oddFooter>&amp;C&amp;8 Toolkit by GroupChatOn  ·  toolkit.groupchaton.com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3"/>
  <sheetViews>
    <sheetView workbookViewId="0"/>
  </sheetViews>
  <sheetFormatPr defaultRowHeight="14.4" x14ac:dyDescent="0.3"/>
  <sheetData>
    <row r="1" spans="1:7" x14ac:dyDescent="0.3">
      <c r="A1" t="s">
        <v>144</v>
      </c>
      <c r="B1" t="s">
        <v>145</v>
      </c>
      <c r="C1" t="s">
        <v>32</v>
      </c>
      <c r="D1" t="s">
        <v>146</v>
      </c>
      <c r="E1" t="s">
        <v>28</v>
      </c>
      <c r="F1" t="s">
        <v>55</v>
      </c>
      <c r="G1" t="s">
        <v>69</v>
      </c>
    </row>
    <row r="2" spans="1:7" x14ac:dyDescent="0.3">
      <c r="A2" t="s">
        <v>147</v>
      </c>
      <c r="B2" t="s">
        <v>148</v>
      </c>
      <c r="C2" t="s">
        <v>149</v>
      </c>
      <c r="D2" t="s">
        <v>150</v>
      </c>
      <c r="E2" t="s">
        <v>30</v>
      </c>
      <c r="F2" t="s">
        <v>64</v>
      </c>
      <c r="G2" t="s">
        <v>66</v>
      </c>
    </row>
    <row r="3" spans="1:7" x14ac:dyDescent="0.3">
      <c r="A3" t="s">
        <v>151</v>
      </c>
      <c r="C3" t="s">
        <v>152</v>
      </c>
      <c r="E3" t="s">
        <v>33</v>
      </c>
      <c r="F3" t="s">
        <v>62</v>
      </c>
      <c r="G3" t="s">
        <v>57</v>
      </c>
    </row>
    <row r="4" spans="1:7" x14ac:dyDescent="0.3">
      <c r="A4" t="s">
        <v>153</v>
      </c>
      <c r="C4" t="s">
        <v>154</v>
      </c>
      <c r="E4" t="s">
        <v>34</v>
      </c>
      <c r="F4" t="s">
        <v>81</v>
      </c>
      <c r="G4" t="s">
        <v>155</v>
      </c>
    </row>
    <row r="5" spans="1:7" x14ac:dyDescent="0.3">
      <c r="A5" t="s">
        <v>156</v>
      </c>
      <c r="E5" t="s">
        <v>36</v>
      </c>
      <c r="F5" t="s">
        <v>59</v>
      </c>
    </row>
    <row r="6" spans="1:7" x14ac:dyDescent="0.3">
      <c r="A6" t="s">
        <v>157</v>
      </c>
      <c r="E6" t="s">
        <v>37</v>
      </c>
      <c r="F6" t="s">
        <v>87</v>
      </c>
    </row>
    <row r="7" spans="1:7" x14ac:dyDescent="0.3">
      <c r="A7" t="s">
        <v>158</v>
      </c>
      <c r="E7" t="s">
        <v>38</v>
      </c>
      <c r="F7" t="s">
        <v>75</v>
      </c>
    </row>
    <row r="8" spans="1:7" x14ac:dyDescent="0.3">
      <c r="A8" t="s">
        <v>159</v>
      </c>
      <c r="E8" t="s">
        <v>39</v>
      </c>
      <c r="F8" t="s">
        <v>114</v>
      </c>
    </row>
    <row r="9" spans="1:7" x14ac:dyDescent="0.3">
      <c r="A9" t="s">
        <v>160</v>
      </c>
      <c r="E9" t="s">
        <v>40</v>
      </c>
    </row>
    <row r="10" spans="1:7" x14ac:dyDescent="0.3">
      <c r="A10" t="s">
        <v>161</v>
      </c>
      <c r="E10" t="s">
        <v>41</v>
      </c>
    </row>
    <row r="11" spans="1:7" x14ac:dyDescent="0.3">
      <c r="A11" t="s">
        <v>162</v>
      </c>
      <c r="E11" t="s">
        <v>42</v>
      </c>
    </row>
    <row r="12" spans="1:7" x14ac:dyDescent="0.3">
      <c r="A12" t="s">
        <v>163</v>
      </c>
    </row>
    <row r="13" spans="1:7" x14ac:dyDescent="0.3">
      <c r="A13" t="s">
        <v>164</v>
      </c>
    </row>
    <row r="14" spans="1:7" x14ac:dyDescent="0.3">
      <c r="A14" t="s">
        <v>165</v>
      </c>
    </row>
    <row r="15" spans="1:7" x14ac:dyDescent="0.3">
      <c r="A15" t="s">
        <v>166</v>
      </c>
    </row>
    <row r="16" spans="1:7" x14ac:dyDescent="0.3">
      <c r="A16" t="s">
        <v>167</v>
      </c>
    </row>
    <row r="17" spans="1:1" x14ac:dyDescent="0.3">
      <c r="A17" t="s">
        <v>168</v>
      </c>
    </row>
    <row r="18" spans="1:1" x14ac:dyDescent="0.3">
      <c r="A18" t="s">
        <v>169</v>
      </c>
    </row>
    <row r="19" spans="1:1" x14ac:dyDescent="0.3">
      <c r="A19" t="s">
        <v>170</v>
      </c>
    </row>
    <row r="20" spans="1:1" x14ac:dyDescent="0.3">
      <c r="A20" t="s">
        <v>171</v>
      </c>
    </row>
    <row r="21" spans="1:1" x14ac:dyDescent="0.3">
      <c r="A21" t="s">
        <v>172</v>
      </c>
    </row>
    <row r="22" spans="1:1" x14ac:dyDescent="0.3">
      <c r="A22" t="s">
        <v>173</v>
      </c>
    </row>
    <row r="23" spans="1:1" x14ac:dyDescent="0.3">
      <c r="A23" t="s">
        <v>174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How to use</vt:lpstr>
      <vt:lpstr>Settings</vt:lpstr>
      <vt:lpstr>Checklist</vt:lpstr>
      <vt:lpstr>Progress</vt:lpstr>
      <vt:lpstr>Lists</vt:lpstr>
      <vt:lpstr>EvDate</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Wedding &amp; Event Planning Checklist (Excel)</dc:title>
  <dc:subject>Free Excel wedding and event checklist: 70 tasks from 12 months before to after the day, with due dates from your event date, owners, status and progress.</dc:subject>
  <dc:creator>Nivesh Sahayak</dc:creator>
  <cp:keywords>Toolkit by GroupChatOn; Designed &amp; Developed by: Nivesh Sahayak</cp:keywords>
  <dc:description>Wedding &amp; Event Planning Checklist (Excel). From Toolkit by GroupChatOn (https://toolkit.groupchaton.com). Designed &amp; Developed by: Nivesh Sahayak (https://www.niveshsahayak.in/)</dc:description>
  <cp:lastModifiedBy>Nivesh Sahayak</cp:lastModifiedBy>
  <dcterms:created xsi:type="dcterms:W3CDTF">2026-11-02T18:21:53Z</dcterms:created>
  <dcterms:modified xsi:type="dcterms:W3CDTF">2026-11-02T18:22:51Z</dcterms:modified>
  <cp:category>Events &amp; Weddings</cp:category>
</cp:coreProperties>
</file>