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E51C6758-C57F-4B3A-ABF9-AB39E6BC3A30}"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Members" sheetId="3" r:id="rId3"/>
    <sheet name="Documents" sheetId="4" r:id="rId4"/>
    <sheet name="Policies" sheetId="5" r:id="rId5"/>
    <sheet name="Contacts" sheetId="6" r:id="rId6"/>
    <sheet name="Summary" sheetId="7" r:id="rId7"/>
    <sheet name="Lists" sheetId="8"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 i="7" l="1"/>
  <c r="B18" i="7"/>
  <c r="C17" i="7"/>
  <c r="B17" i="7"/>
  <c r="C16" i="7"/>
  <c r="B16" i="7"/>
  <c r="B15" i="7"/>
  <c r="B14" i="7"/>
  <c r="C13" i="7"/>
  <c r="B13" i="7"/>
  <c r="B12" i="7"/>
  <c r="B11" i="7"/>
  <c r="B6" i="7"/>
  <c r="B3" i="7"/>
  <c r="P104" i="5"/>
  <c r="O104" i="5"/>
  <c r="N104" i="5"/>
  <c r="M104" i="5"/>
  <c r="P103" i="5"/>
  <c r="O103" i="5"/>
  <c r="N103" i="5"/>
  <c r="M103" i="5"/>
  <c r="P102" i="5"/>
  <c r="O102" i="5"/>
  <c r="N102" i="5"/>
  <c r="M102" i="5"/>
  <c r="P101" i="5"/>
  <c r="O101" i="5"/>
  <c r="N101" i="5"/>
  <c r="M101" i="5"/>
  <c r="P100" i="5"/>
  <c r="O100" i="5"/>
  <c r="N100" i="5"/>
  <c r="M100" i="5"/>
  <c r="P99" i="5"/>
  <c r="O99" i="5"/>
  <c r="N99" i="5"/>
  <c r="M99" i="5"/>
  <c r="P98" i="5"/>
  <c r="O98" i="5"/>
  <c r="N98" i="5"/>
  <c r="M98" i="5"/>
  <c r="P97" i="5"/>
  <c r="O97" i="5"/>
  <c r="N97" i="5"/>
  <c r="M97" i="5"/>
  <c r="P96" i="5"/>
  <c r="O96" i="5"/>
  <c r="N96" i="5"/>
  <c r="M96" i="5"/>
  <c r="P95" i="5"/>
  <c r="O95" i="5"/>
  <c r="N95" i="5"/>
  <c r="M95" i="5"/>
  <c r="P94" i="5"/>
  <c r="O94" i="5"/>
  <c r="N94" i="5"/>
  <c r="M94" i="5"/>
  <c r="P93" i="5"/>
  <c r="O93" i="5"/>
  <c r="N93" i="5"/>
  <c r="M93" i="5"/>
  <c r="P92" i="5"/>
  <c r="O92" i="5"/>
  <c r="N92" i="5"/>
  <c r="M92" i="5"/>
  <c r="P91" i="5"/>
  <c r="O91" i="5"/>
  <c r="N91" i="5"/>
  <c r="M91" i="5"/>
  <c r="P90" i="5"/>
  <c r="O90" i="5"/>
  <c r="N90" i="5"/>
  <c r="M90" i="5"/>
  <c r="P89" i="5"/>
  <c r="O89" i="5"/>
  <c r="N89" i="5"/>
  <c r="M89" i="5"/>
  <c r="P88" i="5"/>
  <c r="O88" i="5"/>
  <c r="N88" i="5"/>
  <c r="M88" i="5"/>
  <c r="P87" i="5"/>
  <c r="O87" i="5"/>
  <c r="N87" i="5"/>
  <c r="M87" i="5"/>
  <c r="P86" i="5"/>
  <c r="O86" i="5"/>
  <c r="N86" i="5"/>
  <c r="M86" i="5"/>
  <c r="P85" i="5"/>
  <c r="O85" i="5"/>
  <c r="N85" i="5"/>
  <c r="M85" i="5"/>
  <c r="P84" i="5"/>
  <c r="O84" i="5"/>
  <c r="N84" i="5"/>
  <c r="M84" i="5"/>
  <c r="P83" i="5"/>
  <c r="O83" i="5"/>
  <c r="N83" i="5"/>
  <c r="M83" i="5"/>
  <c r="P82" i="5"/>
  <c r="O82" i="5"/>
  <c r="N82" i="5"/>
  <c r="M82" i="5"/>
  <c r="P81" i="5"/>
  <c r="O81" i="5"/>
  <c r="N81" i="5"/>
  <c r="M81" i="5"/>
  <c r="P80" i="5"/>
  <c r="O80" i="5"/>
  <c r="N80" i="5"/>
  <c r="M80" i="5"/>
  <c r="P79" i="5"/>
  <c r="O79" i="5"/>
  <c r="N79" i="5"/>
  <c r="M79" i="5"/>
  <c r="P78" i="5"/>
  <c r="O78" i="5"/>
  <c r="N78" i="5"/>
  <c r="M78" i="5"/>
  <c r="P77" i="5"/>
  <c r="O77" i="5"/>
  <c r="N77" i="5"/>
  <c r="M77" i="5"/>
  <c r="P76" i="5"/>
  <c r="O76" i="5"/>
  <c r="N76" i="5"/>
  <c r="M76" i="5"/>
  <c r="P75" i="5"/>
  <c r="O75" i="5"/>
  <c r="N75" i="5"/>
  <c r="M75" i="5"/>
  <c r="P74" i="5"/>
  <c r="O74" i="5"/>
  <c r="N74" i="5"/>
  <c r="M74" i="5"/>
  <c r="P73" i="5"/>
  <c r="O73" i="5"/>
  <c r="N73" i="5"/>
  <c r="M73" i="5"/>
  <c r="P72" i="5"/>
  <c r="O72" i="5"/>
  <c r="N72" i="5"/>
  <c r="M72" i="5"/>
  <c r="P71" i="5"/>
  <c r="O71" i="5"/>
  <c r="N71" i="5"/>
  <c r="M71" i="5"/>
  <c r="P70" i="5"/>
  <c r="O70" i="5"/>
  <c r="N70" i="5"/>
  <c r="M70" i="5"/>
  <c r="P69" i="5"/>
  <c r="O69" i="5"/>
  <c r="N69" i="5"/>
  <c r="M69" i="5"/>
  <c r="P68" i="5"/>
  <c r="O68" i="5"/>
  <c r="N68" i="5"/>
  <c r="M68" i="5"/>
  <c r="P67" i="5"/>
  <c r="O67" i="5"/>
  <c r="N67" i="5"/>
  <c r="M67" i="5"/>
  <c r="P66" i="5"/>
  <c r="O66" i="5"/>
  <c r="N66" i="5"/>
  <c r="M66" i="5"/>
  <c r="P65" i="5"/>
  <c r="O65" i="5"/>
  <c r="N65" i="5"/>
  <c r="M65" i="5"/>
  <c r="P64" i="5"/>
  <c r="O64" i="5"/>
  <c r="N64" i="5"/>
  <c r="M64" i="5"/>
  <c r="P63" i="5"/>
  <c r="O63" i="5"/>
  <c r="N63" i="5"/>
  <c r="M63" i="5"/>
  <c r="P62" i="5"/>
  <c r="O62" i="5"/>
  <c r="N62" i="5"/>
  <c r="M62" i="5"/>
  <c r="P61" i="5"/>
  <c r="O61" i="5"/>
  <c r="N61" i="5"/>
  <c r="M61" i="5"/>
  <c r="P60" i="5"/>
  <c r="O60" i="5"/>
  <c r="N60" i="5"/>
  <c r="M60" i="5"/>
  <c r="P59" i="5"/>
  <c r="O59" i="5"/>
  <c r="N59" i="5"/>
  <c r="M59" i="5"/>
  <c r="P58" i="5"/>
  <c r="O58" i="5"/>
  <c r="N58" i="5"/>
  <c r="M58" i="5"/>
  <c r="P57" i="5"/>
  <c r="O57" i="5"/>
  <c r="N57" i="5"/>
  <c r="M57" i="5"/>
  <c r="P56" i="5"/>
  <c r="O56" i="5"/>
  <c r="N56" i="5"/>
  <c r="M56" i="5"/>
  <c r="P55" i="5"/>
  <c r="O55" i="5"/>
  <c r="N55" i="5"/>
  <c r="M55" i="5"/>
  <c r="P54" i="5"/>
  <c r="O54" i="5"/>
  <c r="N54" i="5"/>
  <c r="M54" i="5"/>
  <c r="P53" i="5"/>
  <c r="O53" i="5"/>
  <c r="N53" i="5"/>
  <c r="M53" i="5"/>
  <c r="P52" i="5"/>
  <c r="O52" i="5"/>
  <c r="N52" i="5"/>
  <c r="M52" i="5"/>
  <c r="P51" i="5"/>
  <c r="O51" i="5"/>
  <c r="N51" i="5"/>
  <c r="M51" i="5"/>
  <c r="P50" i="5"/>
  <c r="O50" i="5"/>
  <c r="N50" i="5"/>
  <c r="M50" i="5"/>
  <c r="P49" i="5"/>
  <c r="O49" i="5"/>
  <c r="N49" i="5"/>
  <c r="M49" i="5"/>
  <c r="P48" i="5"/>
  <c r="O48" i="5"/>
  <c r="N48" i="5"/>
  <c r="M48" i="5"/>
  <c r="P47" i="5"/>
  <c r="O47" i="5"/>
  <c r="N47" i="5"/>
  <c r="M47" i="5"/>
  <c r="P46" i="5"/>
  <c r="O46" i="5"/>
  <c r="N46" i="5"/>
  <c r="M46" i="5"/>
  <c r="P45" i="5"/>
  <c r="O45" i="5"/>
  <c r="N45" i="5"/>
  <c r="M45" i="5"/>
  <c r="P44" i="5"/>
  <c r="O44" i="5"/>
  <c r="N44" i="5"/>
  <c r="M44" i="5"/>
  <c r="P43" i="5"/>
  <c r="O43" i="5"/>
  <c r="N43" i="5"/>
  <c r="M43" i="5"/>
  <c r="P42" i="5"/>
  <c r="O42" i="5"/>
  <c r="N42" i="5"/>
  <c r="M42" i="5"/>
  <c r="P41" i="5"/>
  <c r="O41" i="5"/>
  <c r="N41" i="5"/>
  <c r="M41" i="5"/>
  <c r="P40" i="5"/>
  <c r="O40" i="5"/>
  <c r="N40" i="5"/>
  <c r="M40" i="5"/>
  <c r="P39" i="5"/>
  <c r="O39" i="5"/>
  <c r="N39" i="5"/>
  <c r="M39" i="5"/>
  <c r="P38" i="5"/>
  <c r="O38" i="5"/>
  <c r="N38" i="5"/>
  <c r="M38" i="5"/>
  <c r="P37" i="5"/>
  <c r="O37" i="5"/>
  <c r="N37" i="5"/>
  <c r="M37" i="5"/>
  <c r="P36" i="5"/>
  <c r="O36" i="5"/>
  <c r="N36" i="5"/>
  <c r="M36" i="5"/>
  <c r="P35" i="5"/>
  <c r="O35" i="5"/>
  <c r="N35" i="5"/>
  <c r="M35" i="5"/>
  <c r="P34" i="5"/>
  <c r="O34" i="5"/>
  <c r="N34" i="5"/>
  <c r="M34" i="5"/>
  <c r="P33" i="5"/>
  <c r="O33" i="5"/>
  <c r="N33" i="5"/>
  <c r="M33" i="5"/>
  <c r="P32" i="5"/>
  <c r="O32" i="5"/>
  <c r="N32" i="5"/>
  <c r="M32" i="5"/>
  <c r="P31" i="5"/>
  <c r="O31" i="5"/>
  <c r="N31" i="5"/>
  <c r="M31" i="5"/>
  <c r="P30" i="5"/>
  <c r="O30" i="5"/>
  <c r="N30" i="5"/>
  <c r="M30" i="5"/>
  <c r="P29" i="5"/>
  <c r="O29" i="5"/>
  <c r="N29" i="5"/>
  <c r="M29" i="5"/>
  <c r="P28" i="5"/>
  <c r="O28" i="5"/>
  <c r="N28" i="5"/>
  <c r="M28" i="5"/>
  <c r="P27" i="5"/>
  <c r="O27" i="5"/>
  <c r="N27" i="5"/>
  <c r="M27" i="5"/>
  <c r="P26" i="5"/>
  <c r="O26" i="5"/>
  <c r="N26" i="5"/>
  <c r="M26" i="5"/>
  <c r="P25" i="5"/>
  <c r="O25" i="5"/>
  <c r="N25" i="5"/>
  <c r="M25" i="5"/>
  <c r="P24" i="5"/>
  <c r="O24" i="5"/>
  <c r="N24" i="5"/>
  <c r="M24" i="5"/>
  <c r="P23" i="5"/>
  <c r="O23" i="5"/>
  <c r="N23" i="5"/>
  <c r="M23" i="5"/>
  <c r="P22" i="5"/>
  <c r="O22" i="5"/>
  <c r="N22" i="5"/>
  <c r="M22" i="5"/>
  <c r="P21" i="5"/>
  <c r="O21" i="5"/>
  <c r="N21" i="5"/>
  <c r="M21" i="5"/>
  <c r="P20" i="5"/>
  <c r="O20" i="5"/>
  <c r="N20" i="5"/>
  <c r="M20" i="5"/>
  <c r="P19" i="5"/>
  <c r="O19" i="5"/>
  <c r="N19" i="5"/>
  <c r="M19" i="5"/>
  <c r="P18" i="5"/>
  <c r="O18" i="5"/>
  <c r="N18" i="5"/>
  <c r="M18" i="5"/>
  <c r="P17" i="5"/>
  <c r="O17" i="5"/>
  <c r="N17" i="5"/>
  <c r="M17" i="5"/>
  <c r="P16" i="5"/>
  <c r="O16" i="5"/>
  <c r="N16" i="5"/>
  <c r="M16" i="5"/>
  <c r="P15" i="5"/>
  <c r="O15" i="5"/>
  <c r="N15" i="5"/>
  <c r="M15" i="5"/>
  <c r="P14" i="5"/>
  <c r="O14" i="5"/>
  <c r="N14" i="5"/>
  <c r="M14" i="5"/>
  <c r="P13" i="5"/>
  <c r="O13" i="5"/>
  <c r="N13" i="5"/>
  <c r="M13" i="5"/>
  <c r="P12" i="5"/>
  <c r="O12" i="5"/>
  <c r="N12" i="5"/>
  <c r="M12" i="5"/>
  <c r="P11" i="5"/>
  <c r="O11" i="5"/>
  <c r="N11" i="5"/>
  <c r="M11" i="5"/>
  <c r="P10" i="5"/>
  <c r="O10" i="5"/>
  <c r="N10" i="5"/>
  <c r="M10" i="5"/>
  <c r="P9" i="5"/>
  <c r="M9" i="5"/>
  <c r="P8" i="5"/>
  <c r="M8" i="5"/>
  <c r="C15" i="7" s="1"/>
  <c r="P7" i="5"/>
  <c r="M7" i="5"/>
  <c r="C14" i="7" s="1"/>
  <c r="P6" i="5"/>
  <c r="M6" i="5"/>
  <c r="C12" i="7" s="1"/>
  <c r="P5" i="5"/>
  <c r="M5" i="5"/>
  <c r="M304" i="4"/>
  <c r="L304" i="4"/>
  <c r="K304" i="4"/>
  <c r="M303" i="4"/>
  <c r="L303" i="4"/>
  <c r="K303" i="4"/>
  <c r="M302" i="4"/>
  <c r="L302" i="4"/>
  <c r="K302" i="4"/>
  <c r="M301" i="4"/>
  <c r="L301" i="4"/>
  <c r="K301" i="4"/>
  <c r="M300" i="4"/>
  <c r="L300" i="4"/>
  <c r="K300" i="4"/>
  <c r="M299" i="4"/>
  <c r="L299" i="4"/>
  <c r="K299" i="4"/>
  <c r="M298" i="4"/>
  <c r="L298" i="4"/>
  <c r="K298" i="4"/>
  <c r="M297" i="4"/>
  <c r="L297" i="4"/>
  <c r="K297" i="4"/>
  <c r="M296" i="4"/>
  <c r="L296" i="4"/>
  <c r="K296" i="4"/>
  <c r="M295" i="4"/>
  <c r="L295" i="4"/>
  <c r="K295" i="4"/>
  <c r="M294" i="4"/>
  <c r="L294" i="4"/>
  <c r="K294" i="4"/>
  <c r="M293" i="4"/>
  <c r="L293" i="4"/>
  <c r="K293" i="4"/>
  <c r="M292" i="4"/>
  <c r="L292" i="4"/>
  <c r="K292" i="4"/>
  <c r="M291" i="4"/>
  <c r="L291" i="4"/>
  <c r="K291" i="4"/>
  <c r="M290" i="4"/>
  <c r="L290" i="4"/>
  <c r="K290" i="4"/>
  <c r="M289" i="4"/>
  <c r="L289" i="4"/>
  <c r="K289" i="4"/>
  <c r="M288" i="4"/>
  <c r="L288" i="4"/>
  <c r="K288" i="4"/>
  <c r="M287" i="4"/>
  <c r="L287" i="4"/>
  <c r="K287" i="4"/>
  <c r="M286" i="4"/>
  <c r="L286" i="4"/>
  <c r="K286" i="4"/>
  <c r="M285" i="4"/>
  <c r="L285" i="4"/>
  <c r="K285" i="4"/>
  <c r="M284" i="4"/>
  <c r="L284" i="4"/>
  <c r="K284" i="4"/>
  <c r="M283" i="4"/>
  <c r="L283" i="4"/>
  <c r="K283" i="4"/>
  <c r="M282" i="4"/>
  <c r="L282" i="4"/>
  <c r="K282" i="4"/>
  <c r="M281" i="4"/>
  <c r="L281" i="4"/>
  <c r="K281" i="4"/>
  <c r="M280" i="4"/>
  <c r="L280" i="4"/>
  <c r="K280" i="4"/>
  <c r="M279" i="4"/>
  <c r="L279" i="4"/>
  <c r="K279" i="4"/>
  <c r="M278" i="4"/>
  <c r="L278" i="4"/>
  <c r="K278" i="4"/>
  <c r="M277" i="4"/>
  <c r="L277" i="4"/>
  <c r="K277" i="4"/>
  <c r="M276" i="4"/>
  <c r="L276" i="4"/>
  <c r="K276" i="4"/>
  <c r="M275" i="4"/>
  <c r="L275" i="4"/>
  <c r="K275" i="4"/>
  <c r="M274" i="4"/>
  <c r="L274" i="4"/>
  <c r="K274" i="4"/>
  <c r="M273" i="4"/>
  <c r="L273" i="4"/>
  <c r="K273" i="4"/>
  <c r="M272" i="4"/>
  <c r="L272" i="4"/>
  <c r="K272" i="4"/>
  <c r="M271" i="4"/>
  <c r="L271" i="4"/>
  <c r="K271" i="4"/>
  <c r="M270" i="4"/>
  <c r="L270" i="4"/>
  <c r="K270" i="4"/>
  <c r="M269" i="4"/>
  <c r="L269" i="4"/>
  <c r="K269" i="4"/>
  <c r="M268" i="4"/>
  <c r="L268" i="4"/>
  <c r="K268" i="4"/>
  <c r="M267" i="4"/>
  <c r="L267" i="4"/>
  <c r="K267" i="4"/>
  <c r="M266" i="4"/>
  <c r="L266" i="4"/>
  <c r="K266" i="4"/>
  <c r="M265" i="4"/>
  <c r="L265" i="4"/>
  <c r="K265" i="4"/>
  <c r="M264" i="4"/>
  <c r="L264" i="4"/>
  <c r="K264" i="4"/>
  <c r="M263" i="4"/>
  <c r="L263" i="4"/>
  <c r="K263" i="4"/>
  <c r="M262" i="4"/>
  <c r="L262" i="4"/>
  <c r="K262" i="4"/>
  <c r="M261" i="4"/>
  <c r="L261" i="4"/>
  <c r="K261" i="4"/>
  <c r="M260" i="4"/>
  <c r="L260" i="4"/>
  <c r="K260" i="4"/>
  <c r="M259" i="4"/>
  <c r="L259" i="4"/>
  <c r="K259" i="4"/>
  <c r="M258" i="4"/>
  <c r="L258" i="4"/>
  <c r="K258" i="4"/>
  <c r="M257" i="4"/>
  <c r="L257" i="4"/>
  <c r="K257" i="4"/>
  <c r="M256" i="4"/>
  <c r="L256" i="4"/>
  <c r="K256" i="4"/>
  <c r="M255" i="4"/>
  <c r="L255" i="4"/>
  <c r="K255" i="4"/>
  <c r="M254" i="4"/>
  <c r="L254" i="4"/>
  <c r="K254" i="4"/>
  <c r="M253" i="4"/>
  <c r="L253" i="4"/>
  <c r="K253" i="4"/>
  <c r="M252" i="4"/>
  <c r="L252" i="4"/>
  <c r="K252" i="4"/>
  <c r="M251" i="4"/>
  <c r="L251" i="4"/>
  <c r="K251" i="4"/>
  <c r="M250" i="4"/>
  <c r="L250" i="4"/>
  <c r="K250" i="4"/>
  <c r="M249" i="4"/>
  <c r="L249" i="4"/>
  <c r="K249" i="4"/>
  <c r="M248" i="4"/>
  <c r="L248" i="4"/>
  <c r="K248" i="4"/>
  <c r="M247" i="4"/>
  <c r="L247" i="4"/>
  <c r="K247" i="4"/>
  <c r="M246" i="4"/>
  <c r="L246" i="4"/>
  <c r="K246" i="4"/>
  <c r="M245" i="4"/>
  <c r="L245" i="4"/>
  <c r="K245" i="4"/>
  <c r="M244" i="4"/>
  <c r="L244" i="4"/>
  <c r="K244" i="4"/>
  <c r="M243" i="4"/>
  <c r="L243" i="4"/>
  <c r="K243" i="4"/>
  <c r="M242" i="4"/>
  <c r="L242" i="4"/>
  <c r="K242" i="4"/>
  <c r="M241" i="4"/>
  <c r="L241" i="4"/>
  <c r="K241" i="4"/>
  <c r="M240" i="4"/>
  <c r="L240" i="4"/>
  <c r="K240" i="4"/>
  <c r="M239" i="4"/>
  <c r="L239" i="4"/>
  <c r="K239" i="4"/>
  <c r="M238" i="4"/>
  <c r="L238" i="4"/>
  <c r="K238" i="4"/>
  <c r="M237" i="4"/>
  <c r="L237" i="4"/>
  <c r="K237" i="4"/>
  <c r="M236" i="4"/>
  <c r="L236" i="4"/>
  <c r="K236" i="4"/>
  <c r="M235" i="4"/>
  <c r="L235" i="4"/>
  <c r="K235" i="4"/>
  <c r="M234" i="4"/>
  <c r="L234" i="4"/>
  <c r="K234" i="4"/>
  <c r="M233" i="4"/>
  <c r="L233" i="4"/>
  <c r="K233" i="4"/>
  <c r="M232" i="4"/>
  <c r="L232" i="4"/>
  <c r="K232" i="4"/>
  <c r="M231" i="4"/>
  <c r="L231" i="4"/>
  <c r="K231" i="4"/>
  <c r="M230" i="4"/>
  <c r="L230" i="4"/>
  <c r="K230" i="4"/>
  <c r="M229" i="4"/>
  <c r="L229" i="4"/>
  <c r="K229" i="4"/>
  <c r="M228" i="4"/>
  <c r="L228" i="4"/>
  <c r="K228" i="4"/>
  <c r="M227" i="4"/>
  <c r="L227" i="4"/>
  <c r="K227" i="4"/>
  <c r="M226" i="4"/>
  <c r="L226" i="4"/>
  <c r="K226" i="4"/>
  <c r="M225" i="4"/>
  <c r="L225" i="4"/>
  <c r="K225" i="4"/>
  <c r="M224" i="4"/>
  <c r="L224" i="4"/>
  <c r="K224" i="4"/>
  <c r="M223" i="4"/>
  <c r="L223" i="4"/>
  <c r="K223" i="4"/>
  <c r="M222" i="4"/>
  <c r="L222" i="4"/>
  <c r="K222" i="4"/>
  <c r="M221" i="4"/>
  <c r="L221" i="4"/>
  <c r="K221" i="4"/>
  <c r="M220" i="4"/>
  <c r="L220" i="4"/>
  <c r="K220" i="4"/>
  <c r="M219" i="4"/>
  <c r="L219" i="4"/>
  <c r="K219" i="4"/>
  <c r="M218" i="4"/>
  <c r="L218" i="4"/>
  <c r="K218" i="4"/>
  <c r="M217" i="4"/>
  <c r="L217" i="4"/>
  <c r="K217" i="4"/>
  <c r="M216" i="4"/>
  <c r="L216" i="4"/>
  <c r="K216" i="4"/>
  <c r="M215" i="4"/>
  <c r="L215" i="4"/>
  <c r="K215" i="4"/>
  <c r="M214" i="4"/>
  <c r="L214" i="4"/>
  <c r="K214" i="4"/>
  <c r="M213" i="4"/>
  <c r="L213" i="4"/>
  <c r="K213" i="4"/>
  <c r="M212" i="4"/>
  <c r="L212" i="4"/>
  <c r="K212" i="4"/>
  <c r="M211" i="4"/>
  <c r="L211" i="4"/>
  <c r="K211" i="4"/>
  <c r="M210" i="4"/>
  <c r="L210" i="4"/>
  <c r="K210" i="4"/>
  <c r="M209" i="4"/>
  <c r="L209" i="4"/>
  <c r="K209" i="4"/>
  <c r="M208" i="4"/>
  <c r="L208" i="4"/>
  <c r="K208" i="4"/>
  <c r="M207" i="4"/>
  <c r="L207" i="4"/>
  <c r="K207" i="4"/>
  <c r="M206" i="4"/>
  <c r="L206" i="4"/>
  <c r="K206" i="4"/>
  <c r="M205" i="4"/>
  <c r="L205" i="4"/>
  <c r="K205" i="4"/>
  <c r="M204" i="4"/>
  <c r="L204" i="4"/>
  <c r="K204" i="4"/>
  <c r="M203" i="4"/>
  <c r="L203" i="4"/>
  <c r="K203" i="4"/>
  <c r="M202" i="4"/>
  <c r="L202" i="4"/>
  <c r="K202" i="4"/>
  <c r="M201" i="4"/>
  <c r="L201" i="4"/>
  <c r="K201" i="4"/>
  <c r="M200" i="4"/>
  <c r="L200" i="4"/>
  <c r="K200" i="4"/>
  <c r="M199" i="4"/>
  <c r="L199" i="4"/>
  <c r="K199" i="4"/>
  <c r="M198" i="4"/>
  <c r="L198" i="4"/>
  <c r="K198" i="4"/>
  <c r="M197" i="4"/>
  <c r="L197" i="4"/>
  <c r="K197" i="4"/>
  <c r="M196" i="4"/>
  <c r="L196" i="4"/>
  <c r="K196" i="4"/>
  <c r="M195" i="4"/>
  <c r="L195" i="4"/>
  <c r="K195" i="4"/>
  <c r="M194" i="4"/>
  <c r="L194" i="4"/>
  <c r="K194" i="4"/>
  <c r="M193" i="4"/>
  <c r="L193" i="4"/>
  <c r="K193" i="4"/>
  <c r="M192" i="4"/>
  <c r="L192" i="4"/>
  <c r="K192" i="4"/>
  <c r="M191" i="4"/>
  <c r="L191" i="4"/>
  <c r="K191" i="4"/>
  <c r="M190" i="4"/>
  <c r="L190" i="4"/>
  <c r="K190" i="4"/>
  <c r="M189" i="4"/>
  <c r="L189" i="4"/>
  <c r="K189" i="4"/>
  <c r="M188" i="4"/>
  <c r="L188" i="4"/>
  <c r="K188" i="4"/>
  <c r="M187" i="4"/>
  <c r="L187" i="4"/>
  <c r="K187" i="4"/>
  <c r="M186" i="4"/>
  <c r="L186" i="4"/>
  <c r="K186" i="4"/>
  <c r="M185" i="4"/>
  <c r="L185" i="4"/>
  <c r="K185" i="4"/>
  <c r="M184" i="4"/>
  <c r="L184" i="4"/>
  <c r="K184" i="4"/>
  <c r="M183" i="4"/>
  <c r="L183" i="4"/>
  <c r="K183" i="4"/>
  <c r="M182" i="4"/>
  <c r="L182" i="4"/>
  <c r="K182" i="4"/>
  <c r="M181" i="4"/>
  <c r="L181" i="4"/>
  <c r="K181" i="4"/>
  <c r="M180" i="4"/>
  <c r="L180" i="4"/>
  <c r="K180" i="4"/>
  <c r="M179" i="4"/>
  <c r="L179" i="4"/>
  <c r="K179" i="4"/>
  <c r="M178" i="4"/>
  <c r="L178" i="4"/>
  <c r="K178" i="4"/>
  <c r="M177" i="4"/>
  <c r="L177" i="4"/>
  <c r="K177" i="4"/>
  <c r="M176" i="4"/>
  <c r="L176" i="4"/>
  <c r="K176" i="4"/>
  <c r="M175" i="4"/>
  <c r="L175" i="4"/>
  <c r="K175" i="4"/>
  <c r="M174" i="4"/>
  <c r="L174" i="4"/>
  <c r="K174" i="4"/>
  <c r="M173" i="4"/>
  <c r="L173" i="4"/>
  <c r="K173" i="4"/>
  <c r="M172" i="4"/>
  <c r="L172" i="4"/>
  <c r="K172" i="4"/>
  <c r="M171" i="4"/>
  <c r="L171" i="4"/>
  <c r="K171" i="4"/>
  <c r="M170" i="4"/>
  <c r="L170" i="4"/>
  <c r="K170" i="4"/>
  <c r="M169" i="4"/>
  <c r="L169" i="4"/>
  <c r="K169" i="4"/>
  <c r="M168" i="4"/>
  <c r="L168" i="4"/>
  <c r="K168" i="4"/>
  <c r="M167" i="4"/>
  <c r="L167" i="4"/>
  <c r="K167" i="4"/>
  <c r="M166" i="4"/>
  <c r="L166" i="4"/>
  <c r="K166" i="4"/>
  <c r="M165" i="4"/>
  <c r="L165" i="4"/>
  <c r="K165" i="4"/>
  <c r="M164" i="4"/>
  <c r="L164" i="4"/>
  <c r="K164" i="4"/>
  <c r="M163" i="4"/>
  <c r="L163" i="4"/>
  <c r="K163" i="4"/>
  <c r="M162" i="4"/>
  <c r="L162" i="4"/>
  <c r="K162" i="4"/>
  <c r="M161" i="4"/>
  <c r="L161" i="4"/>
  <c r="K161" i="4"/>
  <c r="M160" i="4"/>
  <c r="L160" i="4"/>
  <c r="K160" i="4"/>
  <c r="M159" i="4"/>
  <c r="L159" i="4"/>
  <c r="K159" i="4"/>
  <c r="M158" i="4"/>
  <c r="L158" i="4"/>
  <c r="K158" i="4"/>
  <c r="M157" i="4"/>
  <c r="L157" i="4"/>
  <c r="K157" i="4"/>
  <c r="M156" i="4"/>
  <c r="L156" i="4"/>
  <c r="K156" i="4"/>
  <c r="M155" i="4"/>
  <c r="L155" i="4"/>
  <c r="K155" i="4"/>
  <c r="M154" i="4"/>
  <c r="L154" i="4"/>
  <c r="K154" i="4"/>
  <c r="M153" i="4"/>
  <c r="L153" i="4"/>
  <c r="K153" i="4"/>
  <c r="M152" i="4"/>
  <c r="L152" i="4"/>
  <c r="K152" i="4"/>
  <c r="M151" i="4"/>
  <c r="L151" i="4"/>
  <c r="K151" i="4"/>
  <c r="M150" i="4"/>
  <c r="L150" i="4"/>
  <c r="K150" i="4"/>
  <c r="M149" i="4"/>
  <c r="L149" i="4"/>
  <c r="K149" i="4"/>
  <c r="M148" i="4"/>
  <c r="L148" i="4"/>
  <c r="K148" i="4"/>
  <c r="M147" i="4"/>
  <c r="L147" i="4"/>
  <c r="K147" i="4"/>
  <c r="M146" i="4"/>
  <c r="L146" i="4"/>
  <c r="K146" i="4"/>
  <c r="M145" i="4"/>
  <c r="L145" i="4"/>
  <c r="K145" i="4"/>
  <c r="M144" i="4"/>
  <c r="L144" i="4"/>
  <c r="K144" i="4"/>
  <c r="M143" i="4"/>
  <c r="L143" i="4"/>
  <c r="K143" i="4"/>
  <c r="M142" i="4"/>
  <c r="L142" i="4"/>
  <c r="K142" i="4"/>
  <c r="M141" i="4"/>
  <c r="L141" i="4"/>
  <c r="K141" i="4"/>
  <c r="M140" i="4"/>
  <c r="L140" i="4"/>
  <c r="K140" i="4"/>
  <c r="M139" i="4"/>
  <c r="L139" i="4"/>
  <c r="K139" i="4"/>
  <c r="M138" i="4"/>
  <c r="L138" i="4"/>
  <c r="K138" i="4"/>
  <c r="M137" i="4"/>
  <c r="L137" i="4"/>
  <c r="K137" i="4"/>
  <c r="M136" i="4"/>
  <c r="L136" i="4"/>
  <c r="K136" i="4"/>
  <c r="M135" i="4"/>
  <c r="L135" i="4"/>
  <c r="K135" i="4"/>
  <c r="M134" i="4"/>
  <c r="L134" i="4"/>
  <c r="K134" i="4"/>
  <c r="M133" i="4"/>
  <c r="L133" i="4"/>
  <c r="K133" i="4"/>
  <c r="M132" i="4"/>
  <c r="L132" i="4"/>
  <c r="K132" i="4"/>
  <c r="M131" i="4"/>
  <c r="L131" i="4"/>
  <c r="K131" i="4"/>
  <c r="M130" i="4"/>
  <c r="L130" i="4"/>
  <c r="K130" i="4"/>
  <c r="M129" i="4"/>
  <c r="L129" i="4"/>
  <c r="K129" i="4"/>
  <c r="M128" i="4"/>
  <c r="L128" i="4"/>
  <c r="K128" i="4"/>
  <c r="M127" i="4"/>
  <c r="L127" i="4"/>
  <c r="K127" i="4"/>
  <c r="M126" i="4"/>
  <c r="L126" i="4"/>
  <c r="K126" i="4"/>
  <c r="M125" i="4"/>
  <c r="L125" i="4"/>
  <c r="K125" i="4"/>
  <c r="M124" i="4"/>
  <c r="L124" i="4"/>
  <c r="K124" i="4"/>
  <c r="M123" i="4"/>
  <c r="L123" i="4"/>
  <c r="K123" i="4"/>
  <c r="M122" i="4"/>
  <c r="L122" i="4"/>
  <c r="K122" i="4"/>
  <c r="M121" i="4"/>
  <c r="L121" i="4"/>
  <c r="K121" i="4"/>
  <c r="M120" i="4"/>
  <c r="L120" i="4"/>
  <c r="K120" i="4"/>
  <c r="M119" i="4"/>
  <c r="L119" i="4"/>
  <c r="K119" i="4"/>
  <c r="M118" i="4"/>
  <c r="L118" i="4"/>
  <c r="K118" i="4"/>
  <c r="M117" i="4"/>
  <c r="L117" i="4"/>
  <c r="K117" i="4"/>
  <c r="M116" i="4"/>
  <c r="L116" i="4"/>
  <c r="K116" i="4"/>
  <c r="M115" i="4"/>
  <c r="L115" i="4"/>
  <c r="K115" i="4"/>
  <c r="M114" i="4"/>
  <c r="L114" i="4"/>
  <c r="K114" i="4"/>
  <c r="M113" i="4"/>
  <c r="L113" i="4"/>
  <c r="K113" i="4"/>
  <c r="M112" i="4"/>
  <c r="L112" i="4"/>
  <c r="K112" i="4"/>
  <c r="M111" i="4"/>
  <c r="L111" i="4"/>
  <c r="K111" i="4"/>
  <c r="M110" i="4"/>
  <c r="L110" i="4"/>
  <c r="K110" i="4"/>
  <c r="M109" i="4"/>
  <c r="L109" i="4"/>
  <c r="K109" i="4"/>
  <c r="M108" i="4"/>
  <c r="L108" i="4"/>
  <c r="K108" i="4"/>
  <c r="M107" i="4"/>
  <c r="L107" i="4"/>
  <c r="K107" i="4"/>
  <c r="M106" i="4"/>
  <c r="L106" i="4"/>
  <c r="K106" i="4"/>
  <c r="M105" i="4"/>
  <c r="L105" i="4"/>
  <c r="K105" i="4"/>
  <c r="M104" i="4"/>
  <c r="L104" i="4"/>
  <c r="K104" i="4"/>
  <c r="M103" i="4"/>
  <c r="L103" i="4"/>
  <c r="K103" i="4"/>
  <c r="M102" i="4"/>
  <c r="L102" i="4"/>
  <c r="K102" i="4"/>
  <c r="M101" i="4"/>
  <c r="L101" i="4"/>
  <c r="K101" i="4"/>
  <c r="M100" i="4"/>
  <c r="L100" i="4"/>
  <c r="K100" i="4"/>
  <c r="M99" i="4"/>
  <c r="L99" i="4"/>
  <c r="K99" i="4"/>
  <c r="M98" i="4"/>
  <c r="L98" i="4"/>
  <c r="K98" i="4"/>
  <c r="M97" i="4"/>
  <c r="L97" i="4"/>
  <c r="K97" i="4"/>
  <c r="M96" i="4"/>
  <c r="L96" i="4"/>
  <c r="K96" i="4"/>
  <c r="M95" i="4"/>
  <c r="L95" i="4"/>
  <c r="K95" i="4"/>
  <c r="M94" i="4"/>
  <c r="L94" i="4"/>
  <c r="K94" i="4"/>
  <c r="M93" i="4"/>
  <c r="L93" i="4"/>
  <c r="K93" i="4"/>
  <c r="M92" i="4"/>
  <c r="L92" i="4"/>
  <c r="K92" i="4"/>
  <c r="M91" i="4"/>
  <c r="L91" i="4"/>
  <c r="K91" i="4"/>
  <c r="M90" i="4"/>
  <c r="L90" i="4"/>
  <c r="K90" i="4"/>
  <c r="M89" i="4"/>
  <c r="L89" i="4"/>
  <c r="K89" i="4"/>
  <c r="M88" i="4"/>
  <c r="L88" i="4"/>
  <c r="K88" i="4"/>
  <c r="M87" i="4"/>
  <c r="L87" i="4"/>
  <c r="K87" i="4"/>
  <c r="M86" i="4"/>
  <c r="L86" i="4"/>
  <c r="K86" i="4"/>
  <c r="M85" i="4"/>
  <c r="L85" i="4"/>
  <c r="K85" i="4"/>
  <c r="M84" i="4"/>
  <c r="L84" i="4"/>
  <c r="K84" i="4"/>
  <c r="M83" i="4"/>
  <c r="L83" i="4"/>
  <c r="K83" i="4"/>
  <c r="M82" i="4"/>
  <c r="L82" i="4"/>
  <c r="K82" i="4"/>
  <c r="M81" i="4"/>
  <c r="L81" i="4"/>
  <c r="K81" i="4"/>
  <c r="M80" i="4"/>
  <c r="L80" i="4"/>
  <c r="K80" i="4"/>
  <c r="M79" i="4"/>
  <c r="L79" i="4"/>
  <c r="K79" i="4"/>
  <c r="M78" i="4"/>
  <c r="L78" i="4"/>
  <c r="K78" i="4"/>
  <c r="M77" i="4"/>
  <c r="L77" i="4"/>
  <c r="K77" i="4"/>
  <c r="M76" i="4"/>
  <c r="L76" i="4"/>
  <c r="K76" i="4"/>
  <c r="M75" i="4"/>
  <c r="L75" i="4"/>
  <c r="K75" i="4"/>
  <c r="M74" i="4"/>
  <c r="L74" i="4"/>
  <c r="K74" i="4"/>
  <c r="M73" i="4"/>
  <c r="L73" i="4"/>
  <c r="K73" i="4"/>
  <c r="M72" i="4"/>
  <c r="L72" i="4"/>
  <c r="K72" i="4"/>
  <c r="M71" i="4"/>
  <c r="L71" i="4"/>
  <c r="K71" i="4"/>
  <c r="M70" i="4"/>
  <c r="L70" i="4"/>
  <c r="K70" i="4"/>
  <c r="M69" i="4"/>
  <c r="L69" i="4"/>
  <c r="K69" i="4"/>
  <c r="M68" i="4"/>
  <c r="L68" i="4"/>
  <c r="K68" i="4"/>
  <c r="M67" i="4"/>
  <c r="L67" i="4"/>
  <c r="K67" i="4"/>
  <c r="M66" i="4"/>
  <c r="L66" i="4"/>
  <c r="K66" i="4"/>
  <c r="M65" i="4"/>
  <c r="L65" i="4"/>
  <c r="K65" i="4"/>
  <c r="M64" i="4"/>
  <c r="L64" i="4"/>
  <c r="K64" i="4"/>
  <c r="M63" i="4"/>
  <c r="L63" i="4"/>
  <c r="K63" i="4"/>
  <c r="M62" i="4"/>
  <c r="L62" i="4"/>
  <c r="K62" i="4"/>
  <c r="M61" i="4"/>
  <c r="L61" i="4"/>
  <c r="K61" i="4"/>
  <c r="M60" i="4"/>
  <c r="L60" i="4"/>
  <c r="K60" i="4"/>
  <c r="M59" i="4"/>
  <c r="L59" i="4"/>
  <c r="K59" i="4"/>
  <c r="M58" i="4"/>
  <c r="L58" i="4"/>
  <c r="K58" i="4"/>
  <c r="M57" i="4"/>
  <c r="L57" i="4"/>
  <c r="K57" i="4"/>
  <c r="M56" i="4"/>
  <c r="L56" i="4"/>
  <c r="K56" i="4"/>
  <c r="M55" i="4"/>
  <c r="L55" i="4"/>
  <c r="K55" i="4"/>
  <c r="M54" i="4"/>
  <c r="L54" i="4"/>
  <c r="K54" i="4"/>
  <c r="M53" i="4"/>
  <c r="L53" i="4"/>
  <c r="K53" i="4"/>
  <c r="M52" i="4"/>
  <c r="L52" i="4"/>
  <c r="K52" i="4"/>
  <c r="M51" i="4"/>
  <c r="L51" i="4"/>
  <c r="K51" i="4"/>
  <c r="M50" i="4"/>
  <c r="L50" i="4"/>
  <c r="K50" i="4"/>
  <c r="M49" i="4"/>
  <c r="L49" i="4"/>
  <c r="K49" i="4"/>
  <c r="M48" i="4"/>
  <c r="L48" i="4"/>
  <c r="K48" i="4"/>
  <c r="M47" i="4"/>
  <c r="L47" i="4"/>
  <c r="K47" i="4"/>
  <c r="M46" i="4"/>
  <c r="L46" i="4"/>
  <c r="K46" i="4"/>
  <c r="M45" i="4"/>
  <c r="L45" i="4"/>
  <c r="K45" i="4"/>
  <c r="M44" i="4"/>
  <c r="L44" i="4"/>
  <c r="K44" i="4"/>
  <c r="M43" i="4"/>
  <c r="L43" i="4"/>
  <c r="K43" i="4"/>
  <c r="M42" i="4"/>
  <c r="L42" i="4"/>
  <c r="K42" i="4"/>
  <c r="M41" i="4"/>
  <c r="L41" i="4"/>
  <c r="K41" i="4"/>
  <c r="M40" i="4"/>
  <c r="L40" i="4"/>
  <c r="K40" i="4"/>
  <c r="M39" i="4"/>
  <c r="L39" i="4"/>
  <c r="K39" i="4"/>
  <c r="M38" i="4"/>
  <c r="L38" i="4"/>
  <c r="K38" i="4"/>
  <c r="M37" i="4"/>
  <c r="L37" i="4"/>
  <c r="K37" i="4"/>
  <c r="M36" i="4"/>
  <c r="L36" i="4"/>
  <c r="K36" i="4"/>
  <c r="M35" i="4"/>
  <c r="L35" i="4"/>
  <c r="K35" i="4"/>
  <c r="M34" i="4"/>
  <c r="L34" i="4"/>
  <c r="K34" i="4"/>
  <c r="M33" i="4"/>
  <c r="L33" i="4"/>
  <c r="K33" i="4"/>
  <c r="M32" i="4"/>
  <c r="L32" i="4"/>
  <c r="K32" i="4"/>
  <c r="M31" i="4"/>
  <c r="L31" i="4"/>
  <c r="K31" i="4"/>
  <c r="M30" i="4"/>
  <c r="L30" i="4"/>
  <c r="K30" i="4"/>
  <c r="M29" i="4"/>
  <c r="L29" i="4"/>
  <c r="K29" i="4"/>
  <c r="M28" i="4"/>
  <c r="L28" i="4"/>
  <c r="K28" i="4"/>
  <c r="M27" i="4"/>
  <c r="L27" i="4"/>
  <c r="K27" i="4"/>
  <c r="M26" i="4"/>
  <c r="L26" i="4"/>
  <c r="K26" i="4"/>
  <c r="M25" i="4"/>
  <c r="L25" i="4"/>
  <c r="K25" i="4"/>
  <c r="M24" i="4"/>
  <c r="L24" i="4"/>
  <c r="K24" i="4"/>
  <c r="M23" i="4"/>
  <c r="L23" i="4"/>
  <c r="K23" i="4"/>
  <c r="M22" i="4"/>
  <c r="L22" i="4"/>
  <c r="K22" i="4"/>
  <c r="M21" i="4"/>
  <c r="L21" i="4"/>
  <c r="K21" i="4"/>
  <c r="M20" i="4"/>
  <c r="L20" i="4"/>
  <c r="K20" i="4"/>
  <c r="M19" i="4"/>
  <c r="L19" i="4"/>
  <c r="K19" i="4"/>
  <c r="M18" i="4"/>
  <c r="L18" i="4"/>
  <c r="K18" i="4"/>
  <c r="M17" i="4"/>
  <c r="L17" i="4"/>
  <c r="K17" i="4"/>
  <c r="M16" i="4"/>
  <c r="L16" i="4"/>
  <c r="K16" i="4"/>
  <c r="M15" i="4"/>
  <c r="L15" i="4"/>
  <c r="K15" i="4"/>
  <c r="M14" i="4"/>
  <c r="L14" i="4"/>
  <c r="K14" i="4"/>
  <c r="M13" i="4"/>
  <c r="L13" i="4"/>
  <c r="K13" i="4"/>
  <c r="M12" i="4"/>
  <c r="L12" i="4"/>
  <c r="K12" i="4"/>
  <c r="M11" i="4"/>
  <c r="M10" i="4"/>
  <c r="M9" i="4"/>
  <c r="L9" i="4"/>
  <c r="K9" i="4"/>
  <c r="M8" i="4"/>
  <c r="M7" i="4"/>
  <c r="M6" i="4"/>
  <c r="L6" i="4"/>
  <c r="K6" i="4"/>
  <c r="M5" i="4"/>
  <c r="B3" i="2"/>
  <c r="N5" i="5" s="1"/>
  <c r="O5" i="5" s="1"/>
  <c r="C11" i="7" l="1"/>
  <c r="K8" i="4"/>
  <c r="L8" i="4" s="1"/>
  <c r="K7" i="4"/>
  <c r="L7" i="4" s="1"/>
  <c r="N9" i="5"/>
  <c r="O9" i="5" s="1"/>
  <c r="K10" i="4"/>
  <c r="L10" i="4" s="1"/>
  <c r="K11" i="4"/>
  <c r="L11" i="4" s="1"/>
  <c r="G26" i="7"/>
  <c r="H26" i="7" s="1"/>
  <c r="B8" i="7"/>
  <c r="G25" i="7"/>
  <c r="H25" i="7" s="1"/>
  <c r="N7" i="5"/>
  <c r="O7" i="5" s="1"/>
  <c r="G13" i="7"/>
  <c r="H13" i="7" s="1"/>
  <c r="F13" i="7" s="1"/>
  <c r="G11" i="7"/>
  <c r="H11" i="7" s="1"/>
  <c r="D11" i="7" s="1"/>
  <c r="F25" i="7"/>
  <c r="D25" i="7"/>
  <c r="E25" i="7"/>
  <c r="E26" i="7"/>
  <c r="F26" i="7"/>
  <c r="D26" i="7"/>
  <c r="E13" i="7"/>
  <c r="D13" i="7"/>
  <c r="E11" i="7"/>
  <c r="G7" i="7"/>
  <c r="H7" i="7" s="1"/>
  <c r="N6" i="5"/>
  <c r="O6" i="5" s="1"/>
  <c r="G4" i="7"/>
  <c r="H4" i="7" s="1"/>
  <c r="G19" i="7"/>
  <c r="H19" i="7" s="1"/>
  <c r="G23" i="7"/>
  <c r="H23" i="7" s="1"/>
  <c r="G8" i="7"/>
  <c r="H8" i="7" s="1"/>
  <c r="G20" i="7"/>
  <c r="H20" i="7" s="1"/>
  <c r="G24" i="7"/>
  <c r="H24" i="7" s="1"/>
  <c r="G5" i="7"/>
  <c r="H5" i="7" s="1"/>
  <c r="N8" i="5"/>
  <c r="O8" i="5" s="1"/>
  <c r="G12" i="7"/>
  <c r="H12" i="7" s="1"/>
  <c r="G17" i="7"/>
  <c r="H17" i="7" s="1"/>
  <c r="G9" i="7"/>
  <c r="H9" i="7" s="1"/>
  <c r="G21" i="7"/>
  <c r="H21" i="7" s="1"/>
  <c r="G6" i="7"/>
  <c r="H6" i="7" s="1"/>
  <c r="G10" i="7"/>
  <c r="H10" i="7" s="1"/>
  <c r="K5" i="4"/>
  <c r="L5" i="4" s="1"/>
  <c r="G18" i="7"/>
  <c r="H18" i="7" s="1"/>
  <c r="G22" i="7"/>
  <c r="H22" i="7" s="1"/>
  <c r="F11" i="7" l="1"/>
  <c r="B7" i="7"/>
  <c r="B4" i="7"/>
  <c r="B5" i="7"/>
  <c r="E7" i="7"/>
  <c r="D7" i="7"/>
  <c r="F7" i="7"/>
  <c r="F18" i="7"/>
  <c r="E18" i="7"/>
  <c r="D18" i="7"/>
  <c r="F20" i="7"/>
  <c r="D20" i="7"/>
  <c r="E20" i="7"/>
  <c r="E8" i="7"/>
  <c r="F8" i="7"/>
  <c r="D8" i="7"/>
  <c r="F23" i="7"/>
  <c r="E23" i="7"/>
  <c r="D23" i="7"/>
  <c r="F19" i="7"/>
  <c r="E19" i="7"/>
  <c r="D19" i="7"/>
  <c r="F4" i="7"/>
  <c r="E4" i="7"/>
  <c r="D4" i="7"/>
  <c r="F22" i="7"/>
  <c r="E22" i="7"/>
  <c r="D22" i="7"/>
  <c r="E6" i="7"/>
  <c r="D6" i="7"/>
  <c r="F6" i="7"/>
  <c r="F17" i="7"/>
  <c r="E17" i="7"/>
  <c r="D17" i="7"/>
  <c r="F12" i="7"/>
  <c r="E12" i="7"/>
  <c r="D12" i="7"/>
  <c r="F10" i="7"/>
  <c r="E10" i="7"/>
  <c r="D10" i="7"/>
  <c r="F21" i="7"/>
  <c r="E21" i="7"/>
  <c r="D21" i="7"/>
  <c r="E9" i="7"/>
  <c r="F9" i="7"/>
  <c r="D9" i="7"/>
  <c r="F5" i="7"/>
  <c r="E5" i="7"/>
  <c r="D5" i="7"/>
  <c r="F24" i="7"/>
  <c r="E24" i="7"/>
  <c r="D24" i="7"/>
</calcChain>
</file>

<file path=xl/sharedStrings.xml><?xml version="1.0" encoding="utf-8"?>
<sst xmlns="http://schemas.openxmlformats.org/spreadsheetml/2006/main" count="368" uniqueCount="299">
  <si>
    <t>Family Documents &amp; Policies Index (Excel)</t>
  </si>
  <si>
    <t>Toolkit by GroupChatOn · free template · https://toolkit.groupchaton.com</t>
  </si>
  <si>
    <t>When a passport is about to expire, a claim must be filed or someone in the family falls ill, the question is always the same: where is the paper? This workbook is a map of the family's important documents and insurance policies. For each one it records who it belongs to, where the original is kept, where the scanned copy is, the nominee and the renewal date, and it warns you before anything expires. It deliberately has no place for passwords or PINs.</t>
  </si>
  <si>
    <t>Colours</t>
  </si>
  <si>
    <t>Yellow cells: type or pick here.</t>
  </si>
  <si>
    <t>Grey and white cells: calculate by themselves. Don't type over them.</t>
  </si>
  <si>
    <t>Steps</t>
  </si>
  <si>
    <t>On the Settings sheet set how many days before expiry you want a warning (60 to start with) and type your currency symbol.</t>
  </si>
  <si>
    <t>List the family on the Members sheet.</t>
  </si>
  <si>
    <t>Go through your files and add one row per document on the Documents sheet: whose it is, what it is, where the original is kept (for example "Steel almirah, top shelf, blue folder" or "Bank locker 214") and where the scanned copy is saved.</t>
  </si>
  <si>
    <t>Add every insurance policy on the Policies sheet with its renewal date and premium.</t>
  </si>
  <si>
    <t>Fill in the Contacts sheet with the numbers your family would need in a hurry.</t>
  </si>
  <si>
    <t>Look at the Summary sheet once a month and renew anything marked Renew soon or Expired. Tell at least one other family member where this file is.</t>
  </si>
  <si>
    <t>Tips</t>
  </si>
  <si>
    <t>•</t>
  </si>
  <si>
    <t>Never type passwords, PINs, CVV numbers, OTPs or full account and card numbers in this file. The last 4 digits are enough to recognise a document.</t>
  </si>
  <si>
    <t>If you store the file in the cloud, protect the account with two-step verification. You can also add a password to the file itself in Excel (File › Info › Protect Workbook › Encrypt with Password); keep that password somewhere safe outside the file.</t>
  </si>
  <si>
    <t>Print the Contacts sheet and keep it with the originals so the family can use it even without a computer.</t>
  </si>
  <si>
    <t>Review nominees whenever there is a marriage, birth or death in the family.</t>
  </si>
  <si>
    <t>Full guide, questions and answers, and more free templates:</t>
  </si>
  <si>
    <t>https://toolkit.groupchaton.com/home-money/hm-family-documents-excel/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</si>
  <si>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</si>
  <si>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</si>
  <si>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</si>
  <si>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Yellow cells: type or pick. The other sheets read from here.</t>
  </si>
  <si>
    <t>As on (today unless you type a date)</t>
  </si>
  <si>
    <t>Warn me this many days before expiry</t>
  </si>
  <si>
    <t>Currency symbol</t>
  </si>
  <si>
    <t>₹</t>
  </si>
  <si>
    <t>Family members</t>
  </si>
  <si>
    <t>One row per person. Names here appear in the drop-down on the Documents sheet.</t>
  </si>
  <si>
    <t>Name</t>
  </si>
  <si>
    <t>Relation</t>
  </si>
  <si>
    <t>Date of birth</t>
  </si>
  <si>
    <t>Blood group</t>
  </si>
  <si>
    <t>Phone</t>
  </si>
  <si>
    <t>Notes</t>
  </si>
  <si>
    <t>Rohit Sharma</t>
  </si>
  <si>
    <t>Self</t>
  </si>
  <si>
    <t>B+</t>
  </si>
  <si>
    <t>98xxx xx101</t>
  </si>
  <si>
    <t>Neha Sharma</t>
  </si>
  <si>
    <t>Spouse</t>
  </si>
  <si>
    <t>O+</t>
  </si>
  <si>
    <t>98xxx xx102</t>
  </si>
  <si>
    <t>Allergic to penicillin</t>
  </si>
  <si>
    <t>Aarav Sharma</t>
  </si>
  <si>
    <t>Son</t>
  </si>
  <si>
    <t>Kamla Devi</t>
  </si>
  <si>
    <t>Mother</t>
  </si>
  <si>
    <t>A+</t>
  </si>
  <si>
    <t>98xxx xx104</t>
  </si>
  <si>
    <t>Diabetic; medicines list in Medical records</t>
  </si>
  <si>
    <t>Documents index</t>
  </si>
  <si>
    <t>One row per document: whose it is, where the original is and where the scanned copy is.</t>
  </si>
  <si>
    <t>Never type passwords, PINs, CVV, OTPs or full account / card numbers here. The last 4 digits are enough to find a document.</t>
  </si>
  <si>
    <t>Member</t>
  </si>
  <si>
    <t>Document</t>
  </si>
  <si>
    <t>No. (last 4)</t>
  </si>
  <si>
    <t>Issued by</t>
  </si>
  <si>
    <t>Issued on</t>
  </si>
  <si>
    <t>Valid until</t>
  </si>
  <si>
    <t>Original kept at</t>
  </si>
  <si>
    <t>Digital copy at</t>
  </si>
  <si>
    <t>Nominee / joint holder</t>
  </si>
  <si>
    <t>Days left</t>
  </si>
  <si>
    <t>Status</t>
  </si>
  <si>
    <t>key</t>
  </si>
  <si>
    <t>Passport</t>
  </si>
  <si>
    <t>4471</t>
  </si>
  <si>
    <t>Passport Office, Chandigarh</t>
  </si>
  <si>
    <t>Steel almirah, top shelf, blue folder</t>
  </si>
  <si>
    <t>Google Drive › Family › IDs</t>
  </si>
  <si>
    <t>PAN / tax ID card</t>
  </si>
  <si>
    <t>812K</t>
  </si>
  <si>
    <t>Income Tax Department</t>
  </si>
  <si>
    <t>Wallet (card); copy in blue folder</t>
  </si>
  <si>
    <t>Driving licence</t>
  </si>
  <si>
    <t>0921</t>
  </si>
  <si>
    <t>RTO Ludhiana</t>
  </si>
  <si>
    <t>Handbag</t>
  </si>
  <si>
    <t>Phone › DigiLocker</t>
  </si>
  <si>
    <t>6620</t>
  </si>
  <si>
    <t>Minor passport: 5 years</t>
  </si>
  <si>
    <t>Property sale deed / title</t>
  </si>
  <si>
    <t>—</t>
  </si>
  <si>
    <t>Sub-Registrar office</t>
  </si>
  <si>
    <t>Bank locker 214, SBI Model Town</t>
  </si>
  <si>
    <t>Scanned: external disk, folder House</t>
  </si>
  <si>
    <t>Original, plus 2 certified copies at home</t>
  </si>
  <si>
    <t>Vehicle registration (RC)</t>
  </si>
  <si>
    <t>3301</t>
  </si>
  <si>
    <t>Car glovebox (copy); original in blue folder</t>
  </si>
  <si>
    <t>Vehicle pollution / fitness</t>
  </si>
  <si>
    <t>Authorised testing centre</t>
  </si>
  <si>
    <t>Car glovebox</t>
  </si>
  <si>
    <t>6-monthly check</t>
  </si>
  <si>
    <t>Will</t>
  </si>
  <si>
    <t>Registered with Sub-Registrar</t>
  </si>
  <si>
    <t>With family lawyer (see Contacts)</t>
  </si>
  <si>
    <t>Executor: Rohit Sharma</t>
  </si>
  <si>
    <t>Insurance policies</t>
  </si>
  <si>
    <t>Amounts in the currency set on the Settings sheet</t>
  </si>
  <si>
    <t>Policy</t>
  </si>
  <si>
    <t>Type</t>
  </si>
  <si>
    <t>Insurer</t>
  </si>
  <si>
    <t>Policy no. (last 4)</t>
  </si>
  <si>
    <t>Covers (people / asset)</t>
  </si>
  <si>
    <t>Sum insured</t>
  </si>
  <si>
    <t>Premium</t>
  </si>
  <si>
    <t>Paid</t>
  </si>
  <si>
    <t>Next renewal / due</t>
  </si>
  <si>
    <t>Nominee</t>
  </si>
  <si>
    <t>Agent / helpline</t>
  </si>
  <si>
    <t>Policy kept at</t>
  </si>
  <si>
    <t>Yearly premium</t>
  </si>
  <si>
    <t>Family health floater</t>
  </si>
  <si>
    <t>Health</t>
  </si>
  <si>
    <t>Star Health</t>
  </si>
  <si>
    <t>2210</t>
  </si>
  <si>
    <t>Rohit, Neha, Aarav</t>
  </si>
  <si>
    <t>Yearly</t>
  </si>
  <si>
    <t>Agent Mr. Gill 98xxx xx210</t>
  </si>
  <si>
    <t>Blue folder; e-copy in email</t>
  </si>
  <si>
    <t>Term life cover</t>
  </si>
  <si>
    <t>Life (term)</t>
  </si>
  <si>
    <t>HDFC Life</t>
  </si>
  <si>
    <t>7734</t>
  </si>
  <si>
    <t>Rohit</t>
  </si>
  <si>
    <t>Helpline on policy</t>
  </si>
  <si>
    <t>Blue folder</t>
  </si>
  <si>
    <t>Car insurance</t>
  </si>
  <si>
    <t>Vehicle</t>
  </si>
  <si>
    <t>ICICI Lombard</t>
  </si>
  <si>
    <t>0912</t>
  </si>
  <si>
    <t>Car (Hyundai i20)</t>
  </si>
  <si>
    <t>App / helpline</t>
  </si>
  <si>
    <t>Car glovebox + email</t>
  </si>
  <si>
    <t>Home contents</t>
  </si>
  <si>
    <t>Home / property</t>
  </si>
  <si>
    <t>Bajaj Allianz</t>
  </si>
  <si>
    <t>5521</t>
  </si>
  <si>
    <t>Flat 2B contents</t>
  </si>
  <si>
    <t>Email</t>
  </si>
  <si>
    <t>Mother's health policy</t>
  </si>
  <si>
    <t>Niva Bupa</t>
  </si>
  <si>
    <t>3398</t>
  </si>
  <si>
    <t>Half-yearly</t>
  </si>
  <si>
    <t>Emergency and useful contacts</t>
  </si>
  <si>
    <t>Print this sheet and keep it with the original documents.</t>
  </si>
  <si>
    <t>Who</t>
  </si>
  <si>
    <t>Family doctor</t>
  </si>
  <si>
    <t>Nearest hospital (emergency)</t>
  </si>
  <si>
    <t>Ambulance</t>
  </si>
  <si>
    <t>Health insurance helpline</t>
  </si>
  <si>
    <t>Car insurance helpline</t>
  </si>
  <si>
    <t>Bank (main account)</t>
  </si>
  <si>
    <t>Tax adviser / accountant</t>
  </si>
  <si>
    <t>Family lawyer</t>
  </si>
  <si>
    <t>Society office / landlord</t>
  </si>
  <si>
    <t>Employer HR (Rohit)</t>
  </si>
  <si>
    <t>Employer HR (Neha)</t>
  </si>
  <si>
    <t>Trusted neighbour</t>
  </si>
  <si>
    <t>Relative to inform</t>
  </si>
  <si>
    <t>Summary</t>
  </si>
  <si>
    <t>Documents listed</t>
  </si>
  <si>
    <t>Next document expiries</t>
  </si>
  <si>
    <t>Date</t>
  </si>
  <si>
    <t>Whose</t>
  </si>
  <si>
    <t>Documents expired</t>
  </si>
  <si>
    <t>Documents to renew soon</t>
  </si>
  <si>
    <t>Policies listed</t>
  </si>
  <si>
    <t>Policies overdue or to renew soon</t>
  </si>
  <si>
    <t>Total yearly premium</t>
  </si>
  <si>
    <t>Policy type</t>
  </si>
  <si>
    <t>Life (other)</t>
  </si>
  <si>
    <t>Travel</t>
  </si>
  <si>
    <t>Next policy renewals</t>
  </si>
  <si>
    <t>Personal accident</t>
  </si>
  <si>
    <t>Other</t>
  </si>
  <si>
    <t>Aadhaar / national ID card</t>
  </si>
  <si>
    <t>Yes</t>
  </si>
  <si>
    <t>One</t>
  </si>
  <si>
    <t>No</t>
  </si>
  <si>
    <t>Two</t>
  </si>
  <si>
    <t>Quarterly</t>
  </si>
  <si>
    <t>Three</t>
  </si>
  <si>
    <t>Monthly</t>
  </si>
  <si>
    <t>Four</t>
  </si>
  <si>
    <t>Voter ID</t>
  </si>
  <si>
    <t>Single premium</t>
  </si>
  <si>
    <t>Five</t>
  </si>
  <si>
    <t>Birth certificate</t>
  </si>
  <si>
    <t>Six</t>
  </si>
  <si>
    <t>Marriage certificate</t>
  </si>
  <si>
    <t>Seven</t>
  </si>
  <si>
    <t>School / college certificates</t>
  </si>
  <si>
    <t>Eight</t>
  </si>
  <si>
    <t>Nine</t>
  </si>
  <si>
    <t>Rent or lease agreement</t>
  </si>
  <si>
    <t>Ten</t>
  </si>
  <si>
    <t>Eleven</t>
  </si>
  <si>
    <t>Twelve</t>
  </si>
  <si>
    <t>Bank account / passbook</t>
  </si>
  <si>
    <t>Thirteen</t>
  </si>
  <si>
    <t>Fixed deposit / bond</t>
  </si>
  <si>
    <t>Fourteen</t>
  </si>
  <si>
    <t>Investment statements</t>
  </si>
  <si>
    <t>Fifteen</t>
  </si>
  <si>
    <t>Pension / retirement account</t>
  </si>
  <si>
    <t>Sixteen</t>
  </si>
  <si>
    <t>Income tax returns</t>
  </si>
  <si>
    <t>Seventeen</t>
  </si>
  <si>
    <t>Eighteen</t>
  </si>
  <si>
    <t>Medical records</t>
  </si>
  <si>
    <t>Nineteen</t>
  </si>
  <si>
    <t>Vaccination record</t>
  </si>
  <si>
    <t>Twenty</t>
  </si>
  <si>
    <t>Warranty card</t>
  </si>
  <si>
    <t>Twenty-One</t>
  </si>
  <si>
    <t>Gas connection papers</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</si>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</sst>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0"/>
      <color rgb="FF991B1B"/>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FECACA"/>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14" fontId="0" fillId="2" borderId="1" xfId="0" applyNumberFormat="1" applyFill="1" applyBorder="1" applyAlignment="1" applyProtection="1">
      <alignment horizontal="left" vertical="center"/>
      <protection locked="0"/>
    </xf>
    <xf numFmtId="0" fontId="0" fillId="2" borderId="1" xfId="0"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14" fontId="0" fillId="2" borderId="1" xfId="0" applyNumberFormat="1" applyFill="1" applyBorder="1" applyProtection="1">
      <protection locked="0"/>
    </xf>
    <xf numFmtId="0" fontId="0" fillId="3" borderId="1" xfId="0" applyFill="1" applyBorder="1"/>
    <xf numFmtId="3" fontId="0" fillId="2" borderId="1" xfId="0" applyNumberFormat="1" applyFill="1" applyBorder="1" applyProtection="1">
      <protection locked="0"/>
    </xf>
    <xf numFmtId="3" fontId="0" fillId="3" borderId="1" xfId="0" applyNumberFormat="1" applyFill="1" applyBorder="1"/>
    <xf numFmtId="0" fontId="3" fillId="0" borderId="0" xfId="0" applyFont="1"/>
    <xf numFmtId="0" fontId="6" fillId="3" borderId="1" xfId="0" applyFont="1" applyFill="1" applyBorder="1" applyAlignment="1">
      <alignment horizontal="right" vertical="center"/>
    </xf>
    <xf numFmtId="0" fontId="0" fillId="0" borderId="1" xfId="0" applyBorder="1"/>
    <xf numFmtId="14" fontId="0" fillId="0" borderId="1" xfId="0" applyNumberFormat="1" applyBorder="1"/>
    <xf numFmtId="3" fontId="6" fillId="3" borderId="1" xfId="0" applyNumberFormat="1" applyFont="1" applyFill="1" applyBorder="1" applyAlignment="1">
      <alignment horizontal="right" vertical="center"/>
    </xf>
    <xf numFmtId="3" fontId="0" fillId="0" borderId="1" xfId="0" applyNumberFormat="1" applyBorder="1"/>
    <xf numFmtId="0" fontId="11" fillId="5" borderId="0" xfId="0" applyFont="1" applyFill="1"/>
    <xf numFmtId="0" fontId="0" fillId="0" borderId="0" xfId="0"/>
  </cellXfs>
  <cellStyles count="1">
    <cellStyle name="Normal" xfId="0" builtinId="0"/>
  </cellStyles>
  <dxfs count="9">
    <dxf>
      <fill>
        <patternFill patternType="solid">
          <fgColor rgb="FFFECACA"/>
        </patternFill>
      </fill>
    </dxf>
    <dxf>
      <fill>
        <patternFill patternType="solid">
          <fgColor rgb="FFFECACA"/>
        </patternFill>
      </fill>
    </dxf>
    <dxf>
      <fill>
        <patternFill patternType="solid">
          <fgColor rgb="FFFDE68A"/>
        </patternFill>
      </fill>
    </dxf>
    <dxf>
      <fill>
        <patternFill patternType="solid">
          <fgColor rgb="FFFDE68A"/>
        </patternFill>
      </fill>
    </dxf>
    <dxf>
      <font>
        <b/>
        <color rgb="FF991B1B"/>
      </font>
      <fill>
        <patternFill patternType="solid">
          <fgColor rgb="FFFECACA"/>
        </patternFill>
      </fill>
    </dxf>
    <dxf>
      <fill>
        <patternFill patternType="solid">
          <fgColor rgb="FFFDE68A"/>
        </patternFill>
      </fill>
    </dxf>
    <dxf>
      <font>
        <b/>
        <color rgb="FF991B1B"/>
      </font>
      <fill>
        <patternFill patternType="solid">
          <fgColor rgb="FFFECACA"/>
        </patternFill>
      </fill>
    </dxf>
    <dxf>
      <fill>
        <patternFill patternType="solid">
          <fgColor rgb="FFFDE68A"/>
        </patternFill>
      </fill>
    </dxf>
    <dxf>
      <font>
        <b/>
        <color rgb="FF991B1B"/>
      </font>
      <fill>
        <patternFill patternType="solid">
          <fgColor rgb="FFFECACA"/>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home-money/hm-family-documents-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8"/>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18" customHeight="1" x14ac:dyDescent="0.3">
      <c r="A12" s="7">
        <v>2</v>
      </c>
      <c r="B12" s="3" t="s">
        <v>8</v>
      </c>
    </row>
    <row r="13" spans="1:2" ht="45" customHeight="1" x14ac:dyDescent="0.3">
      <c r="A13" s="7">
        <v>3</v>
      </c>
      <c r="B13" s="3" t="s">
        <v>9</v>
      </c>
    </row>
    <row r="14" spans="1:2" ht="18" customHeight="1" x14ac:dyDescent="0.3">
      <c r="A14" s="7">
        <v>4</v>
      </c>
      <c r="B14" s="3" t="s">
        <v>10</v>
      </c>
    </row>
    <row r="15" spans="1:2" ht="18" customHeight="1" x14ac:dyDescent="0.3">
      <c r="A15" s="7">
        <v>5</v>
      </c>
      <c r="B15" s="3" t="s">
        <v>11</v>
      </c>
    </row>
    <row r="16" spans="1:2" ht="30" customHeight="1" x14ac:dyDescent="0.3">
      <c r="A16" s="7">
        <v>6</v>
      </c>
      <c r="B16" s="3" t="s">
        <v>12</v>
      </c>
    </row>
    <row r="18" spans="1:2" ht="18" customHeight="1" x14ac:dyDescent="0.3">
      <c r="B18" s="4" t="s">
        <v>13</v>
      </c>
    </row>
    <row r="19" spans="1:2" ht="30" customHeight="1" x14ac:dyDescent="0.3">
      <c r="A19" t="s">
        <v>14</v>
      </c>
      <c r="B19" s="3" t="s">
        <v>15</v>
      </c>
    </row>
    <row r="20" spans="1:2" ht="45" customHeight="1" x14ac:dyDescent="0.3">
      <c r="A20" t="s">
        <v>14</v>
      </c>
      <c r="B20" s="3" t="s">
        <v>16</v>
      </c>
    </row>
    <row r="21" spans="1:2" ht="30" customHeight="1" x14ac:dyDescent="0.3">
      <c r="A21" t="s">
        <v>14</v>
      </c>
      <c r="B21" s="3" t="s">
        <v>17</v>
      </c>
    </row>
    <row r="22" spans="1:2" ht="18" customHeight="1" x14ac:dyDescent="0.3">
      <c r="A22" t="s">
        <v>14</v>
      </c>
      <c r="B22" s="3" t="s">
        <v>18</v>
      </c>
    </row>
    <row r="24" spans="1:2" ht="18" customHeight="1" x14ac:dyDescent="0.3">
      <c r="B24" s="8" t="s">
        <v>19</v>
      </c>
    </row>
    <row r="25" spans="1:2" x14ac:dyDescent="0.3">
      <c r="B25" s="9" t="s">
        <v>20</v>
      </c>
    </row>
    <row r="27" spans="1:2" x14ac:dyDescent="0.3">
      <c r="B27" s="10" t="s">
        <v>21</v>
      </c>
    </row>
    <row r="28" spans="1:2" ht="45" customHeight="1" x14ac:dyDescent="0.3">
      <c r="B28" s="11" t="s">
        <v>22</v>
      </c>
    </row>
  </sheetData>
  <hyperlinks>
    <hyperlink ref="B25" r:id="rId1" xr:uid="{00000000-0004-0000-0000-000000000000}"/>
    <hyperlink ref="B27"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5"/>
  <sheetViews>
    <sheetView showGridLines="0" workbookViewId="0"/>
  </sheetViews>
  <sheetFormatPr defaultRowHeight="14.4" x14ac:dyDescent="0.3"/>
  <cols>
    <col min="1" max="1" width="34" customWidth="1"/>
    <col min="2" max="2" width="24" customWidth="1"/>
  </cols>
  <sheetData>
    <row r="1" spans="1:2" ht="25.95" customHeight="1" x14ac:dyDescent="0.4">
      <c r="A1" s="1" t="s">
        <v>23</v>
      </c>
    </row>
    <row r="2" spans="1:2" x14ac:dyDescent="0.3">
      <c r="A2" s="2" t="s">
        <v>24</v>
      </c>
    </row>
    <row r="3" spans="1:2" x14ac:dyDescent="0.3">
      <c r="A3" s="12" t="s">
        <v>25</v>
      </c>
      <c r="B3" s="13">
        <f ca="1">TODAY()</f>
        <v>46328</v>
      </c>
    </row>
    <row r="4" spans="1:2" x14ac:dyDescent="0.3">
      <c r="A4" s="12" t="s">
        <v>26</v>
      </c>
      <c r="B4" s="14">
        <v>60</v>
      </c>
    </row>
    <row r="5" spans="1:2" x14ac:dyDescent="0.3">
      <c r="A5" s="12" t="s">
        <v>27</v>
      </c>
      <c r="B5" s="14" t="s">
        <v>28</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23"/>
  <sheetViews>
    <sheetView showGridLines="0" workbookViewId="0"/>
  </sheetViews>
  <sheetFormatPr defaultRowHeight="14.4" x14ac:dyDescent="0.3"/>
  <cols>
    <col min="1" max="1" width="22" customWidth="1"/>
    <col min="2" max="2" width="14" customWidth="1"/>
    <col min="3" max="3" width="13" customWidth="1"/>
    <col min="4" max="4" width="11" customWidth="1"/>
    <col min="5" max="5" width="16" customWidth="1"/>
    <col min="6" max="6" width="34" customWidth="1"/>
  </cols>
  <sheetData>
    <row r="1" spans="1:6" ht="25.95" customHeight="1" x14ac:dyDescent="0.4">
      <c r="A1" s="1" t="s">
        <v>29</v>
      </c>
    </row>
    <row r="2" spans="1:6" x14ac:dyDescent="0.3">
      <c r="A2" s="2" t="s">
        <v>30</v>
      </c>
    </row>
    <row r="3" spans="1:6" ht="31.95" customHeight="1" x14ac:dyDescent="0.3">
      <c r="A3" s="15" t="s">
        <v>31</v>
      </c>
      <c r="B3" s="15" t="s">
        <v>32</v>
      </c>
      <c r="C3" s="15" t="s">
        <v>33</v>
      </c>
      <c r="D3" s="15" t="s">
        <v>34</v>
      </c>
      <c r="E3" s="15" t="s">
        <v>35</v>
      </c>
      <c r="F3" s="15" t="s">
        <v>36</v>
      </c>
    </row>
    <row r="4" spans="1:6" x14ac:dyDescent="0.3">
      <c r="A4" s="16" t="s">
        <v>37</v>
      </c>
      <c r="B4" s="16" t="s">
        <v>38</v>
      </c>
      <c r="C4" s="17">
        <v>30753</v>
      </c>
      <c r="D4" s="16" t="s">
        <v>39</v>
      </c>
      <c r="E4" s="16" t="s">
        <v>40</v>
      </c>
      <c r="F4" s="16"/>
    </row>
    <row r="5" spans="1:6" x14ac:dyDescent="0.3">
      <c r="A5" s="16" t="s">
        <v>41</v>
      </c>
      <c r="B5" s="16" t="s">
        <v>42</v>
      </c>
      <c r="C5" s="17">
        <v>32012</v>
      </c>
      <c r="D5" s="16" t="s">
        <v>43</v>
      </c>
      <c r="E5" s="16" t="s">
        <v>44</v>
      </c>
      <c r="F5" s="16" t="s">
        <v>45</v>
      </c>
    </row>
    <row r="6" spans="1:6" x14ac:dyDescent="0.3">
      <c r="A6" s="16" t="s">
        <v>46</v>
      </c>
      <c r="B6" s="16" t="s">
        <v>47</v>
      </c>
      <c r="C6" s="17">
        <v>41644</v>
      </c>
      <c r="D6" s="16" t="s">
        <v>39</v>
      </c>
      <c r="E6" s="16"/>
      <c r="F6" s="16"/>
    </row>
    <row r="7" spans="1:6" x14ac:dyDescent="0.3">
      <c r="A7" s="16" t="s">
        <v>48</v>
      </c>
      <c r="B7" s="16" t="s">
        <v>49</v>
      </c>
      <c r="C7" s="17">
        <v>20789</v>
      </c>
      <c r="D7" s="16" t="s">
        <v>50</v>
      </c>
      <c r="E7" s="16" t="s">
        <v>51</v>
      </c>
      <c r="F7" s="16" t="s">
        <v>52</v>
      </c>
    </row>
    <row r="8" spans="1:6" x14ac:dyDescent="0.3">
      <c r="A8" s="16"/>
      <c r="B8" s="16"/>
      <c r="C8" s="17"/>
      <c r="D8" s="16"/>
      <c r="E8" s="16"/>
      <c r="F8" s="16"/>
    </row>
    <row r="9" spans="1:6" x14ac:dyDescent="0.3">
      <c r="A9" s="16"/>
      <c r="B9" s="16"/>
      <c r="C9" s="17"/>
      <c r="D9" s="16"/>
      <c r="E9" s="16"/>
      <c r="F9" s="16"/>
    </row>
    <row r="10" spans="1:6" x14ac:dyDescent="0.3">
      <c r="A10" s="16"/>
      <c r="B10" s="16"/>
      <c r="C10" s="17"/>
      <c r="D10" s="16"/>
      <c r="E10" s="16"/>
      <c r="F10" s="16"/>
    </row>
    <row r="11" spans="1:6" x14ac:dyDescent="0.3">
      <c r="A11" s="16"/>
      <c r="B11" s="16"/>
      <c r="C11" s="17"/>
      <c r="D11" s="16"/>
      <c r="E11" s="16"/>
      <c r="F11" s="16"/>
    </row>
    <row r="12" spans="1:6" x14ac:dyDescent="0.3">
      <c r="A12" s="16"/>
      <c r="B12" s="16"/>
      <c r="C12" s="17"/>
      <c r="D12" s="16"/>
      <c r="E12" s="16"/>
      <c r="F12" s="16"/>
    </row>
    <row r="13" spans="1:6" x14ac:dyDescent="0.3">
      <c r="A13" s="16"/>
      <c r="B13" s="16"/>
      <c r="C13" s="17"/>
      <c r="D13" s="16"/>
      <c r="E13" s="16"/>
      <c r="F13" s="16"/>
    </row>
    <row r="14" spans="1:6" x14ac:dyDescent="0.3">
      <c r="A14" s="16"/>
      <c r="B14" s="16"/>
      <c r="C14" s="17"/>
      <c r="D14" s="16"/>
      <c r="E14" s="16"/>
      <c r="F14" s="16"/>
    </row>
    <row r="15" spans="1:6" x14ac:dyDescent="0.3">
      <c r="A15" s="16"/>
      <c r="B15" s="16"/>
      <c r="C15" s="17"/>
      <c r="D15" s="16"/>
      <c r="E15" s="16"/>
      <c r="F15" s="16"/>
    </row>
    <row r="16" spans="1:6" x14ac:dyDescent="0.3">
      <c r="A16" s="16"/>
      <c r="B16" s="16"/>
      <c r="C16" s="17"/>
      <c r="D16" s="16"/>
      <c r="E16" s="16"/>
      <c r="F16" s="16"/>
    </row>
    <row r="17" spans="1:6" x14ac:dyDescent="0.3">
      <c r="A17" s="16"/>
      <c r="B17" s="16"/>
      <c r="C17" s="17"/>
      <c r="D17" s="16"/>
      <c r="E17" s="16"/>
      <c r="F17" s="16"/>
    </row>
    <row r="18" spans="1:6" x14ac:dyDescent="0.3">
      <c r="A18" s="16"/>
      <c r="B18" s="16"/>
      <c r="C18" s="17"/>
      <c r="D18" s="16"/>
      <c r="E18" s="16"/>
      <c r="F18" s="16"/>
    </row>
    <row r="19" spans="1:6" x14ac:dyDescent="0.3">
      <c r="A19" s="16"/>
      <c r="B19" s="16"/>
      <c r="C19" s="17"/>
      <c r="D19" s="16"/>
      <c r="E19" s="16"/>
      <c r="F19" s="16"/>
    </row>
    <row r="20" spans="1:6" x14ac:dyDescent="0.3">
      <c r="A20" s="16"/>
      <c r="B20" s="16"/>
      <c r="C20" s="17"/>
      <c r="D20" s="16"/>
      <c r="E20" s="16"/>
      <c r="F20" s="16"/>
    </row>
    <row r="21" spans="1:6" x14ac:dyDescent="0.3">
      <c r="A21" s="16"/>
      <c r="B21" s="16"/>
      <c r="C21" s="17"/>
      <c r="D21" s="16"/>
      <c r="E21" s="16"/>
      <c r="F21" s="16"/>
    </row>
    <row r="22" spans="1:6" x14ac:dyDescent="0.3">
      <c r="A22" s="16"/>
      <c r="B22" s="16"/>
      <c r="C22" s="17"/>
      <c r="D22" s="16"/>
      <c r="E22" s="16"/>
      <c r="F22" s="16"/>
    </row>
    <row r="23" spans="1:6" x14ac:dyDescent="0.3">
      <c r="A23" s="16"/>
      <c r="B23" s="16"/>
      <c r="C23" s="17"/>
      <c r="D23" s="16"/>
      <c r="E23" s="16"/>
      <c r="F23" s="16"/>
    </row>
  </sheetData>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DB2777"/>
    <pageSetUpPr fitToPage="1"/>
  </sheetPr>
  <dimension ref="A1:M304"/>
  <sheetViews>
    <sheetView showGridLines="0" workbookViewId="0">
      <pane xSplit="2" ySplit="4" topLeftCell="C5" activePane="bottomRight" state="frozen"/>
      <selection pane="topRight"/>
      <selection pane="bottomLeft"/>
      <selection pane="bottomRight"/>
    </sheetView>
  </sheetViews>
  <sheetFormatPr defaultRowHeight="14.4" x14ac:dyDescent="0.3"/>
  <cols>
    <col min="1" max="1" width="16" customWidth="1"/>
    <col min="2" max="2" width="28" customWidth="1"/>
    <col min="3" max="3" width="11" customWidth="1"/>
    <col min="4" max="4" width="22" customWidth="1"/>
    <col min="5" max="6" width="12" customWidth="1"/>
    <col min="7" max="7" width="30" customWidth="1"/>
    <col min="8" max="8" width="28" customWidth="1"/>
    <col min="9" max="9" width="18" customWidth="1"/>
    <col min="10" max="10" width="24" customWidth="1"/>
    <col min="11" max="11" width="9" customWidth="1"/>
    <col min="12" max="12" width="12" customWidth="1"/>
    <col min="13" max="13" width="5" hidden="1" customWidth="1"/>
  </cols>
  <sheetData>
    <row r="1" spans="1:13" ht="25.95" customHeight="1" x14ac:dyDescent="0.4">
      <c r="A1" s="1" t="s">
        <v>53</v>
      </c>
    </row>
    <row r="2" spans="1:13" x14ac:dyDescent="0.3">
      <c r="A2" s="2" t="s">
        <v>54</v>
      </c>
    </row>
    <row r="3" spans="1:13" x14ac:dyDescent="0.3">
      <c r="A3" s="27" t="s">
        <v>55</v>
      </c>
      <c r="B3" s="28"/>
      <c r="C3" s="28"/>
      <c r="D3" s="28"/>
      <c r="E3" s="28"/>
      <c r="F3" s="28"/>
      <c r="G3" s="28"/>
      <c r="H3" s="28"/>
      <c r="I3" s="28"/>
      <c r="J3" s="28"/>
      <c r="K3" s="28"/>
      <c r="L3" s="28"/>
    </row>
    <row r="4" spans="1:13" ht="31.95" customHeight="1" x14ac:dyDescent="0.3">
      <c r="A4" s="15" t="s">
        <v>56</v>
      </c>
      <c r="B4" s="15" t="s">
        <v>57</v>
      </c>
      <c r="C4" s="15" t="s">
        <v>58</v>
      </c>
      <c r="D4" s="15" t="s">
        <v>59</v>
      </c>
      <c r="E4" s="15" t="s">
        <v>60</v>
      </c>
      <c r="F4" s="15" t="s">
        <v>61</v>
      </c>
      <c r="G4" s="15" t="s">
        <v>62</v>
      </c>
      <c r="H4" s="15" t="s">
        <v>63</v>
      </c>
      <c r="I4" s="15" t="s">
        <v>64</v>
      </c>
      <c r="J4" s="15" t="s">
        <v>36</v>
      </c>
      <c r="K4" s="15" t="s">
        <v>65</v>
      </c>
      <c r="L4" s="15" t="s">
        <v>66</v>
      </c>
      <c r="M4" s="15" t="s">
        <v>67</v>
      </c>
    </row>
    <row r="5" spans="1:13" x14ac:dyDescent="0.3">
      <c r="A5" s="16" t="s">
        <v>37</v>
      </c>
      <c r="B5" s="16" t="s">
        <v>68</v>
      </c>
      <c r="C5" s="16" t="s">
        <v>69</v>
      </c>
      <c r="D5" s="16" t="s">
        <v>70</v>
      </c>
      <c r="E5" s="17">
        <v>42723</v>
      </c>
      <c r="F5" s="17">
        <v>46373</v>
      </c>
      <c r="G5" s="16" t="s">
        <v>71</v>
      </c>
      <c r="H5" s="16" t="s">
        <v>72</v>
      </c>
      <c r="I5" s="16"/>
      <c r="J5" s="16"/>
      <c r="K5" s="18">
        <f ca="1">IF($F5="","",$F5-Settings!$B$3)</f>
        <v>45</v>
      </c>
      <c r="L5" s="18" t="str">
        <f ca="1">IF(AND($A5="",$B5=""),"",IF($F5="","No expiry",IF($K5&lt;0,"Expired",IF($K5&lt;=Settings!$B$4,"Renew soon","Valid"))))</f>
        <v>Renew soon</v>
      </c>
      <c r="M5" s="18">
        <f t="shared" ref="M5:M68" si="0">IF($F5="","",$F5+ROW()/100000)</f>
        <v>46373.000050000002</v>
      </c>
    </row>
    <row r="6" spans="1:13" x14ac:dyDescent="0.3">
      <c r="A6" s="16" t="s">
        <v>37</v>
      </c>
      <c r="B6" s="16" t="s">
        <v>73</v>
      </c>
      <c r="C6" s="16" t="s">
        <v>74</v>
      </c>
      <c r="D6" s="16" t="s">
        <v>75</v>
      </c>
      <c r="E6" s="17">
        <v>38899</v>
      </c>
      <c r="F6" s="17"/>
      <c r="G6" s="16" t="s">
        <v>76</v>
      </c>
      <c r="H6" s="16" t="s">
        <v>72</v>
      </c>
      <c r="I6" s="16"/>
      <c r="J6" s="16"/>
      <c r="K6" s="18" t="str">
        <f>IF($F6="","",$F6-Settings!$B$3)</f>
        <v/>
      </c>
      <c r="L6" s="18" t="str">
        <f>IF(AND($A6="",$B6=""),"",IF($F6="","No expiry",IF($K6&lt;0,"Expired",IF($K6&lt;=Settings!$B$4,"Renew soon","Valid"))))</f>
        <v>No expiry</v>
      </c>
      <c r="M6" s="18" t="str">
        <f t="shared" si="0"/>
        <v/>
      </c>
    </row>
    <row r="7" spans="1:13" x14ac:dyDescent="0.3">
      <c r="A7" s="16" t="s">
        <v>41</v>
      </c>
      <c r="B7" s="16" t="s">
        <v>77</v>
      </c>
      <c r="C7" s="16" t="s">
        <v>78</v>
      </c>
      <c r="D7" s="16" t="s">
        <v>79</v>
      </c>
      <c r="E7" s="17">
        <v>43428</v>
      </c>
      <c r="F7" s="17">
        <v>47128</v>
      </c>
      <c r="G7" s="16" t="s">
        <v>80</v>
      </c>
      <c r="H7" s="16" t="s">
        <v>81</v>
      </c>
      <c r="I7" s="16"/>
      <c r="J7" s="16"/>
      <c r="K7" s="18">
        <f ca="1">IF($F7="","",$F7-Settings!$B$3)</f>
        <v>800</v>
      </c>
      <c r="L7" s="18" t="str">
        <f ca="1">IF(AND($A7="",$B7=""),"",IF($F7="","No expiry",IF($K7&lt;0,"Expired",IF($K7&lt;=Settings!$B$4,"Renew soon","Valid"))))</f>
        <v>Valid</v>
      </c>
      <c r="M7" s="18">
        <f t="shared" si="0"/>
        <v>47128.000070000002</v>
      </c>
    </row>
    <row r="8" spans="1:13" x14ac:dyDescent="0.3">
      <c r="A8" s="16" t="s">
        <v>46</v>
      </c>
      <c r="B8" s="16" t="s">
        <v>68</v>
      </c>
      <c r="C8" s="16" t="s">
        <v>82</v>
      </c>
      <c r="D8" s="16" t="s">
        <v>70</v>
      </c>
      <c r="E8" s="17">
        <v>44482</v>
      </c>
      <c r="F8" s="17">
        <v>46308</v>
      </c>
      <c r="G8" s="16" t="s">
        <v>71</v>
      </c>
      <c r="H8" s="16" t="s">
        <v>72</v>
      </c>
      <c r="I8" s="16"/>
      <c r="J8" s="16" t="s">
        <v>83</v>
      </c>
      <c r="K8" s="18">
        <f ca="1">IF($F8="","",$F8-Settings!$B$3)</f>
        <v>-20</v>
      </c>
      <c r="L8" s="18" t="str">
        <f ca="1">IF(AND($A8="",$B8=""),"",IF($F8="","No expiry",IF($K8&lt;0,"Expired",IF($K8&lt;=Settings!$B$4,"Renew soon","Valid"))))</f>
        <v>Expired</v>
      </c>
      <c r="M8" s="18">
        <f t="shared" si="0"/>
        <v>46308.000079999998</v>
      </c>
    </row>
    <row r="9" spans="1:13" x14ac:dyDescent="0.3">
      <c r="A9" s="16" t="s">
        <v>37</v>
      </c>
      <c r="B9" s="16" t="s">
        <v>84</v>
      </c>
      <c r="C9" s="16" t="s">
        <v>85</v>
      </c>
      <c r="D9" s="16" t="s">
        <v>86</v>
      </c>
      <c r="E9" s="17">
        <v>42627</v>
      </c>
      <c r="F9" s="17"/>
      <c r="G9" s="16" t="s">
        <v>87</v>
      </c>
      <c r="H9" s="16" t="s">
        <v>88</v>
      </c>
      <c r="I9" s="16" t="s">
        <v>41</v>
      </c>
      <c r="J9" s="16" t="s">
        <v>89</v>
      </c>
      <c r="K9" s="18" t="str">
        <f>IF($F9="","",$F9-Settings!$B$3)</f>
        <v/>
      </c>
      <c r="L9" s="18" t="str">
        <f>IF(AND($A9="",$B9=""),"",IF($F9="","No expiry",IF($K9&lt;0,"Expired",IF($K9&lt;=Settings!$B$4,"Renew soon","Valid"))))</f>
        <v>No expiry</v>
      </c>
      <c r="M9" s="18" t="str">
        <f t="shared" si="0"/>
        <v/>
      </c>
    </row>
    <row r="10" spans="1:13" x14ac:dyDescent="0.3">
      <c r="A10" s="16" t="s">
        <v>37</v>
      </c>
      <c r="B10" s="16" t="s">
        <v>90</v>
      </c>
      <c r="C10" s="16" t="s">
        <v>91</v>
      </c>
      <c r="D10" s="16" t="s">
        <v>79</v>
      </c>
      <c r="E10" s="17">
        <v>44229</v>
      </c>
      <c r="F10" s="17">
        <v>48228</v>
      </c>
      <c r="G10" s="16" t="s">
        <v>92</v>
      </c>
      <c r="H10" s="16" t="s">
        <v>81</v>
      </c>
      <c r="I10" s="16"/>
      <c r="J10" s="16"/>
      <c r="K10" s="18">
        <f ca="1">IF($F10="","",$F10-Settings!$B$3)</f>
        <v>1900</v>
      </c>
      <c r="L10" s="18" t="str">
        <f ca="1">IF(AND($A10="",$B10=""),"",IF($F10="","No expiry",IF($K10&lt;0,"Expired",IF($K10&lt;=Settings!$B$4,"Renew soon","Valid"))))</f>
        <v>Valid</v>
      </c>
      <c r="M10" s="18">
        <f t="shared" si="0"/>
        <v>48228.000099999997</v>
      </c>
    </row>
    <row r="11" spans="1:13" x14ac:dyDescent="0.3">
      <c r="A11" s="16" t="s">
        <v>37</v>
      </c>
      <c r="B11" s="16" t="s">
        <v>93</v>
      </c>
      <c r="C11" s="16" t="s">
        <v>85</v>
      </c>
      <c r="D11" s="16" t="s">
        <v>94</v>
      </c>
      <c r="E11" s="17">
        <v>46178</v>
      </c>
      <c r="F11" s="17">
        <v>46358</v>
      </c>
      <c r="G11" s="16" t="s">
        <v>95</v>
      </c>
      <c r="H11" s="16"/>
      <c r="I11" s="16"/>
      <c r="J11" s="16" t="s">
        <v>96</v>
      </c>
      <c r="K11" s="18">
        <f ca="1">IF($F11="","",$F11-Settings!$B$3)</f>
        <v>30</v>
      </c>
      <c r="L11" s="18" t="str">
        <f ca="1">IF(AND($A11="",$B11=""),"",IF($F11="","No expiry",IF($K11&lt;0,"Expired",IF($K11&lt;=Settings!$B$4,"Renew soon","Valid"))))</f>
        <v>Renew soon</v>
      </c>
      <c r="M11" s="18">
        <f t="shared" si="0"/>
        <v>46358.000110000001</v>
      </c>
    </row>
    <row r="12" spans="1:13" x14ac:dyDescent="0.3">
      <c r="A12" s="16" t="s">
        <v>48</v>
      </c>
      <c r="B12" s="16" t="s">
        <v>97</v>
      </c>
      <c r="C12" s="16" t="s">
        <v>85</v>
      </c>
      <c r="D12" s="16" t="s">
        <v>98</v>
      </c>
      <c r="E12" s="17">
        <v>44691</v>
      </c>
      <c r="F12" s="17"/>
      <c r="G12" s="16" t="s">
        <v>99</v>
      </c>
      <c r="H12" s="16"/>
      <c r="I12" s="16" t="s">
        <v>37</v>
      </c>
      <c r="J12" s="16" t="s">
        <v>100</v>
      </c>
      <c r="K12" s="18" t="str">
        <f>IF($F12="","",$F12-Settings!$B$3)</f>
        <v/>
      </c>
      <c r="L12" s="18" t="str">
        <f>IF(AND($A12="",$B12=""),"",IF($F12="","No expiry",IF($K12&lt;0,"Expired",IF($K12&lt;=Settings!$B$4,"Renew soon","Valid"))))</f>
        <v>No expiry</v>
      </c>
      <c r="M12" s="18" t="str">
        <f t="shared" si="0"/>
        <v/>
      </c>
    </row>
    <row r="13" spans="1:13" x14ac:dyDescent="0.3">
      <c r="A13" s="16"/>
      <c r="B13" s="16"/>
      <c r="C13" s="16"/>
      <c r="D13" s="16"/>
      <c r="E13" s="17"/>
      <c r="F13" s="17"/>
      <c r="G13" s="16"/>
      <c r="H13" s="16"/>
      <c r="I13" s="16"/>
      <c r="J13" s="16"/>
      <c r="K13" s="18" t="str">
        <f>IF($F13="","",$F13-Settings!$B$3)</f>
        <v/>
      </c>
      <c r="L13" s="18" t="str">
        <f>IF(AND($A13="",$B13=""),"",IF($F13="","No expiry",IF($K13&lt;0,"Expired",IF($K13&lt;=Settings!$B$4,"Renew soon","Valid"))))</f>
        <v/>
      </c>
      <c r="M13" s="18" t="str">
        <f t="shared" si="0"/>
        <v/>
      </c>
    </row>
    <row r="14" spans="1:13" x14ac:dyDescent="0.3">
      <c r="A14" s="16"/>
      <c r="B14" s="16"/>
      <c r="C14" s="16"/>
      <c r="D14" s="16"/>
      <c r="E14" s="17"/>
      <c r="F14" s="17"/>
      <c r="G14" s="16"/>
      <c r="H14" s="16"/>
      <c r="I14" s="16"/>
      <c r="J14" s="16"/>
      <c r="K14" s="18" t="str">
        <f>IF($F14="","",$F14-Settings!$B$3)</f>
        <v/>
      </c>
      <c r="L14" s="18" t="str">
        <f>IF(AND($A14="",$B14=""),"",IF($F14="","No expiry",IF($K14&lt;0,"Expired",IF($K14&lt;=Settings!$B$4,"Renew soon","Valid"))))</f>
        <v/>
      </c>
      <c r="M14" s="18" t="str">
        <f t="shared" si="0"/>
        <v/>
      </c>
    </row>
    <row r="15" spans="1:13" x14ac:dyDescent="0.3">
      <c r="A15" s="16"/>
      <c r="B15" s="16"/>
      <c r="C15" s="16"/>
      <c r="D15" s="16"/>
      <c r="E15" s="17"/>
      <c r="F15" s="17"/>
      <c r="G15" s="16"/>
      <c r="H15" s="16"/>
      <c r="I15" s="16"/>
      <c r="J15" s="16"/>
      <c r="K15" s="18" t="str">
        <f>IF($F15="","",$F15-Settings!$B$3)</f>
        <v/>
      </c>
      <c r="L15" s="18" t="str">
        <f>IF(AND($A15="",$B15=""),"",IF($F15="","No expiry",IF($K15&lt;0,"Expired",IF($K15&lt;=Settings!$B$4,"Renew soon","Valid"))))</f>
        <v/>
      </c>
      <c r="M15" s="18" t="str">
        <f t="shared" si="0"/>
        <v/>
      </c>
    </row>
    <row r="16" spans="1:13" x14ac:dyDescent="0.3">
      <c r="A16" s="16"/>
      <c r="B16" s="16"/>
      <c r="C16" s="16"/>
      <c r="D16" s="16"/>
      <c r="E16" s="17"/>
      <c r="F16" s="17"/>
      <c r="G16" s="16"/>
      <c r="H16" s="16"/>
      <c r="I16" s="16"/>
      <c r="J16" s="16"/>
      <c r="K16" s="18" t="str">
        <f>IF($F16="","",$F16-Settings!$B$3)</f>
        <v/>
      </c>
      <c r="L16" s="18" t="str">
        <f>IF(AND($A16="",$B16=""),"",IF($F16="","No expiry",IF($K16&lt;0,"Expired",IF($K16&lt;=Settings!$B$4,"Renew soon","Valid"))))</f>
        <v/>
      </c>
      <c r="M16" s="18" t="str">
        <f t="shared" si="0"/>
        <v/>
      </c>
    </row>
    <row r="17" spans="1:13" x14ac:dyDescent="0.3">
      <c r="A17" s="16"/>
      <c r="B17" s="16"/>
      <c r="C17" s="16"/>
      <c r="D17" s="16"/>
      <c r="E17" s="17"/>
      <c r="F17" s="17"/>
      <c r="G17" s="16"/>
      <c r="H17" s="16"/>
      <c r="I17" s="16"/>
      <c r="J17" s="16"/>
      <c r="K17" s="18" t="str">
        <f>IF($F17="","",$F17-Settings!$B$3)</f>
        <v/>
      </c>
      <c r="L17" s="18" t="str">
        <f>IF(AND($A17="",$B17=""),"",IF($F17="","No expiry",IF($K17&lt;0,"Expired",IF($K17&lt;=Settings!$B$4,"Renew soon","Valid"))))</f>
        <v/>
      </c>
      <c r="M17" s="18" t="str">
        <f t="shared" si="0"/>
        <v/>
      </c>
    </row>
    <row r="18" spans="1:13" x14ac:dyDescent="0.3">
      <c r="A18" s="16"/>
      <c r="B18" s="16"/>
      <c r="C18" s="16"/>
      <c r="D18" s="16"/>
      <c r="E18" s="17"/>
      <c r="F18" s="17"/>
      <c r="G18" s="16"/>
      <c r="H18" s="16"/>
      <c r="I18" s="16"/>
      <c r="J18" s="16"/>
      <c r="K18" s="18" t="str">
        <f>IF($F18="","",$F18-Settings!$B$3)</f>
        <v/>
      </c>
      <c r="L18" s="18" t="str">
        <f>IF(AND($A18="",$B18=""),"",IF($F18="","No expiry",IF($K18&lt;0,"Expired",IF($K18&lt;=Settings!$B$4,"Renew soon","Valid"))))</f>
        <v/>
      </c>
      <c r="M18" s="18" t="str">
        <f t="shared" si="0"/>
        <v/>
      </c>
    </row>
    <row r="19" spans="1:13" x14ac:dyDescent="0.3">
      <c r="A19" s="16"/>
      <c r="B19" s="16"/>
      <c r="C19" s="16"/>
      <c r="D19" s="16"/>
      <c r="E19" s="17"/>
      <c r="F19" s="17"/>
      <c r="G19" s="16"/>
      <c r="H19" s="16"/>
      <c r="I19" s="16"/>
      <c r="J19" s="16"/>
      <c r="K19" s="18" t="str">
        <f>IF($F19="","",$F19-Settings!$B$3)</f>
        <v/>
      </c>
      <c r="L19" s="18" t="str">
        <f>IF(AND($A19="",$B19=""),"",IF($F19="","No expiry",IF($K19&lt;0,"Expired",IF($K19&lt;=Settings!$B$4,"Renew soon","Valid"))))</f>
        <v/>
      </c>
      <c r="M19" s="18" t="str">
        <f t="shared" si="0"/>
        <v/>
      </c>
    </row>
    <row r="20" spans="1:13" x14ac:dyDescent="0.3">
      <c r="A20" s="16"/>
      <c r="B20" s="16"/>
      <c r="C20" s="16"/>
      <c r="D20" s="16"/>
      <c r="E20" s="17"/>
      <c r="F20" s="17"/>
      <c r="G20" s="16"/>
      <c r="H20" s="16"/>
      <c r="I20" s="16"/>
      <c r="J20" s="16"/>
      <c r="K20" s="18" t="str">
        <f>IF($F20="","",$F20-Settings!$B$3)</f>
        <v/>
      </c>
      <c r="L20" s="18" t="str">
        <f>IF(AND($A20="",$B20=""),"",IF($F20="","No expiry",IF($K20&lt;0,"Expired",IF($K20&lt;=Settings!$B$4,"Renew soon","Valid"))))</f>
        <v/>
      </c>
      <c r="M20" s="18" t="str">
        <f t="shared" si="0"/>
        <v/>
      </c>
    </row>
    <row r="21" spans="1:13" x14ac:dyDescent="0.3">
      <c r="A21" s="16"/>
      <c r="B21" s="16"/>
      <c r="C21" s="16"/>
      <c r="D21" s="16"/>
      <c r="E21" s="17"/>
      <c r="F21" s="17"/>
      <c r="G21" s="16"/>
      <c r="H21" s="16"/>
      <c r="I21" s="16"/>
      <c r="J21" s="16"/>
      <c r="K21" s="18" t="str">
        <f>IF($F21="","",$F21-Settings!$B$3)</f>
        <v/>
      </c>
      <c r="L21" s="18" t="str">
        <f>IF(AND($A21="",$B21=""),"",IF($F21="","No expiry",IF($K21&lt;0,"Expired",IF($K21&lt;=Settings!$B$4,"Renew soon","Valid"))))</f>
        <v/>
      </c>
      <c r="M21" s="18" t="str">
        <f t="shared" si="0"/>
        <v/>
      </c>
    </row>
    <row r="22" spans="1:13" x14ac:dyDescent="0.3">
      <c r="A22" s="16"/>
      <c r="B22" s="16"/>
      <c r="C22" s="16"/>
      <c r="D22" s="16"/>
      <c r="E22" s="17"/>
      <c r="F22" s="17"/>
      <c r="G22" s="16"/>
      <c r="H22" s="16"/>
      <c r="I22" s="16"/>
      <c r="J22" s="16"/>
      <c r="K22" s="18" t="str">
        <f>IF($F22="","",$F22-Settings!$B$3)</f>
        <v/>
      </c>
      <c r="L22" s="18" t="str">
        <f>IF(AND($A22="",$B22=""),"",IF($F22="","No expiry",IF($K22&lt;0,"Expired",IF($K22&lt;=Settings!$B$4,"Renew soon","Valid"))))</f>
        <v/>
      </c>
      <c r="M22" s="18" t="str">
        <f t="shared" si="0"/>
        <v/>
      </c>
    </row>
    <row r="23" spans="1:13" x14ac:dyDescent="0.3">
      <c r="A23" s="16"/>
      <c r="B23" s="16"/>
      <c r="C23" s="16"/>
      <c r="D23" s="16"/>
      <c r="E23" s="17"/>
      <c r="F23" s="17"/>
      <c r="G23" s="16"/>
      <c r="H23" s="16"/>
      <c r="I23" s="16"/>
      <c r="J23" s="16"/>
      <c r="K23" s="18" t="str">
        <f>IF($F23="","",$F23-Settings!$B$3)</f>
        <v/>
      </c>
      <c r="L23" s="18" t="str">
        <f>IF(AND($A23="",$B23=""),"",IF($F23="","No expiry",IF($K23&lt;0,"Expired",IF($K23&lt;=Settings!$B$4,"Renew soon","Valid"))))</f>
        <v/>
      </c>
      <c r="M23" s="18" t="str">
        <f t="shared" si="0"/>
        <v/>
      </c>
    </row>
    <row r="24" spans="1:13" x14ac:dyDescent="0.3">
      <c r="A24" s="16"/>
      <c r="B24" s="16"/>
      <c r="C24" s="16"/>
      <c r="D24" s="16"/>
      <c r="E24" s="17"/>
      <c r="F24" s="17"/>
      <c r="G24" s="16"/>
      <c r="H24" s="16"/>
      <c r="I24" s="16"/>
      <c r="J24" s="16"/>
      <c r="K24" s="18" t="str">
        <f>IF($F24="","",$F24-Settings!$B$3)</f>
        <v/>
      </c>
      <c r="L24" s="18" t="str">
        <f>IF(AND($A24="",$B24=""),"",IF($F24="","No expiry",IF($K24&lt;0,"Expired",IF($K24&lt;=Settings!$B$4,"Renew soon","Valid"))))</f>
        <v/>
      </c>
      <c r="M24" s="18" t="str">
        <f t="shared" si="0"/>
        <v/>
      </c>
    </row>
    <row r="25" spans="1:13" x14ac:dyDescent="0.3">
      <c r="A25" s="16"/>
      <c r="B25" s="16"/>
      <c r="C25" s="16"/>
      <c r="D25" s="16"/>
      <c r="E25" s="17"/>
      <c r="F25" s="17"/>
      <c r="G25" s="16"/>
      <c r="H25" s="16"/>
      <c r="I25" s="16"/>
      <c r="J25" s="16"/>
      <c r="K25" s="18" t="str">
        <f>IF($F25="","",$F25-Settings!$B$3)</f>
        <v/>
      </c>
      <c r="L25" s="18" t="str">
        <f>IF(AND($A25="",$B25=""),"",IF($F25="","No expiry",IF($K25&lt;0,"Expired",IF($K25&lt;=Settings!$B$4,"Renew soon","Valid"))))</f>
        <v/>
      </c>
      <c r="M25" s="18" t="str">
        <f t="shared" si="0"/>
        <v/>
      </c>
    </row>
    <row r="26" spans="1:13" x14ac:dyDescent="0.3">
      <c r="A26" s="16"/>
      <c r="B26" s="16"/>
      <c r="C26" s="16"/>
      <c r="D26" s="16"/>
      <c r="E26" s="17"/>
      <c r="F26" s="17"/>
      <c r="G26" s="16"/>
      <c r="H26" s="16"/>
      <c r="I26" s="16"/>
      <c r="J26" s="16"/>
      <c r="K26" s="18" t="str">
        <f>IF($F26="","",$F26-Settings!$B$3)</f>
        <v/>
      </c>
      <c r="L26" s="18" t="str">
        <f>IF(AND($A26="",$B26=""),"",IF($F26="","No expiry",IF($K26&lt;0,"Expired",IF($K26&lt;=Settings!$B$4,"Renew soon","Valid"))))</f>
        <v/>
      </c>
      <c r="M26" s="18" t="str">
        <f t="shared" si="0"/>
        <v/>
      </c>
    </row>
    <row r="27" spans="1:13" x14ac:dyDescent="0.3">
      <c r="A27" s="16"/>
      <c r="B27" s="16"/>
      <c r="C27" s="16"/>
      <c r="D27" s="16"/>
      <c r="E27" s="17"/>
      <c r="F27" s="17"/>
      <c r="G27" s="16"/>
      <c r="H27" s="16"/>
      <c r="I27" s="16"/>
      <c r="J27" s="16"/>
      <c r="K27" s="18" t="str">
        <f>IF($F27="","",$F27-Settings!$B$3)</f>
        <v/>
      </c>
      <c r="L27" s="18" t="str">
        <f>IF(AND($A27="",$B27=""),"",IF($F27="","No expiry",IF($K27&lt;0,"Expired",IF($K27&lt;=Settings!$B$4,"Renew soon","Valid"))))</f>
        <v/>
      </c>
      <c r="M27" s="18" t="str">
        <f t="shared" si="0"/>
        <v/>
      </c>
    </row>
    <row r="28" spans="1:13" x14ac:dyDescent="0.3">
      <c r="A28" s="16"/>
      <c r="B28" s="16"/>
      <c r="C28" s="16"/>
      <c r="D28" s="16"/>
      <c r="E28" s="17"/>
      <c r="F28" s="17"/>
      <c r="G28" s="16"/>
      <c r="H28" s="16"/>
      <c r="I28" s="16"/>
      <c r="J28" s="16"/>
      <c r="K28" s="18" t="str">
        <f>IF($F28="","",$F28-Settings!$B$3)</f>
        <v/>
      </c>
      <c r="L28" s="18" t="str">
        <f>IF(AND($A28="",$B28=""),"",IF($F28="","No expiry",IF($K28&lt;0,"Expired",IF($K28&lt;=Settings!$B$4,"Renew soon","Valid"))))</f>
        <v/>
      </c>
      <c r="M28" s="18" t="str">
        <f t="shared" si="0"/>
        <v/>
      </c>
    </row>
    <row r="29" spans="1:13" x14ac:dyDescent="0.3">
      <c r="A29" s="16"/>
      <c r="B29" s="16"/>
      <c r="C29" s="16"/>
      <c r="D29" s="16"/>
      <c r="E29" s="17"/>
      <c r="F29" s="17"/>
      <c r="G29" s="16"/>
      <c r="H29" s="16"/>
      <c r="I29" s="16"/>
      <c r="J29" s="16"/>
      <c r="K29" s="18" t="str">
        <f>IF($F29="","",$F29-Settings!$B$3)</f>
        <v/>
      </c>
      <c r="L29" s="18" t="str">
        <f>IF(AND($A29="",$B29=""),"",IF($F29="","No expiry",IF($K29&lt;0,"Expired",IF($K29&lt;=Settings!$B$4,"Renew soon","Valid"))))</f>
        <v/>
      </c>
      <c r="M29" s="18" t="str">
        <f t="shared" si="0"/>
        <v/>
      </c>
    </row>
    <row r="30" spans="1:13" x14ac:dyDescent="0.3">
      <c r="A30" s="16"/>
      <c r="B30" s="16"/>
      <c r="C30" s="16"/>
      <c r="D30" s="16"/>
      <c r="E30" s="17"/>
      <c r="F30" s="17"/>
      <c r="G30" s="16"/>
      <c r="H30" s="16"/>
      <c r="I30" s="16"/>
      <c r="J30" s="16"/>
      <c r="K30" s="18" t="str">
        <f>IF($F30="","",$F30-Settings!$B$3)</f>
        <v/>
      </c>
      <c r="L30" s="18" t="str">
        <f>IF(AND($A30="",$B30=""),"",IF($F30="","No expiry",IF($K30&lt;0,"Expired",IF($K30&lt;=Settings!$B$4,"Renew soon","Valid"))))</f>
        <v/>
      </c>
      <c r="M30" s="18" t="str">
        <f t="shared" si="0"/>
        <v/>
      </c>
    </row>
    <row r="31" spans="1:13" x14ac:dyDescent="0.3">
      <c r="A31" s="16"/>
      <c r="B31" s="16"/>
      <c r="C31" s="16"/>
      <c r="D31" s="16"/>
      <c r="E31" s="17"/>
      <c r="F31" s="17"/>
      <c r="G31" s="16"/>
      <c r="H31" s="16"/>
      <c r="I31" s="16"/>
      <c r="J31" s="16"/>
      <c r="K31" s="18" t="str">
        <f>IF($F31="","",$F31-Settings!$B$3)</f>
        <v/>
      </c>
      <c r="L31" s="18" t="str">
        <f>IF(AND($A31="",$B31=""),"",IF($F31="","No expiry",IF($K31&lt;0,"Expired",IF($K31&lt;=Settings!$B$4,"Renew soon","Valid"))))</f>
        <v/>
      </c>
      <c r="M31" s="18" t="str">
        <f t="shared" si="0"/>
        <v/>
      </c>
    </row>
    <row r="32" spans="1:13" x14ac:dyDescent="0.3">
      <c r="A32" s="16"/>
      <c r="B32" s="16"/>
      <c r="C32" s="16"/>
      <c r="D32" s="16"/>
      <c r="E32" s="17"/>
      <c r="F32" s="17"/>
      <c r="G32" s="16"/>
      <c r="H32" s="16"/>
      <c r="I32" s="16"/>
      <c r="J32" s="16"/>
      <c r="K32" s="18" t="str">
        <f>IF($F32="","",$F32-Settings!$B$3)</f>
        <v/>
      </c>
      <c r="L32" s="18" t="str">
        <f>IF(AND($A32="",$B32=""),"",IF($F32="","No expiry",IF($K32&lt;0,"Expired",IF($K32&lt;=Settings!$B$4,"Renew soon","Valid"))))</f>
        <v/>
      </c>
      <c r="M32" s="18" t="str">
        <f t="shared" si="0"/>
        <v/>
      </c>
    </row>
    <row r="33" spans="1:13" x14ac:dyDescent="0.3">
      <c r="A33" s="16"/>
      <c r="B33" s="16"/>
      <c r="C33" s="16"/>
      <c r="D33" s="16"/>
      <c r="E33" s="17"/>
      <c r="F33" s="17"/>
      <c r="G33" s="16"/>
      <c r="H33" s="16"/>
      <c r="I33" s="16"/>
      <c r="J33" s="16"/>
      <c r="K33" s="18" t="str">
        <f>IF($F33="","",$F33-Settings!$B$3)</f>
        <v/>
      </c>
      <c r="L33" s="18" t="str">
        <f>IF(AND($A33="",$B33=""),"",IF($F33="","No expiry",IF($K33&lt;0,"Expired",IF($K33&lt;=Settings!$B$4,"Renew soon","Valid"))))</f>
        <v/>
      </c>
      <c r="M33" s="18" t="str">
        <f t="shared" si="0"/>
        <v/>
      </c>
    </row>
    <row r="34" spans="1:13" x14ac:dyDescent="0.3">
      <c r="A34" s="16"/>
      <c r="B34" s="16"/>
      <c r="C34" s="16"/>
      <c r="D34" s="16"/>
      <c r="E34" s="17"/>
      <c r="F34" s="17"/>
      <c r="G34" s="16"/>
      <c r="H34" s="16"/>
      <c r="I34" s="16"/>
      <c r="J34" s="16"/>
      <c r="K34" s="18" t="str">
        <f>IF($F34="","",$F34-Settings!$B$3)</f>
        <v/>
      </c>
      <c r="L34" s="18" t="str">
        <f>IF(AND($A34="",$B34=""),"",IF($F34="","No expiry",IF($K34&lt;0,"Expired",IF($K34&lt;=Settings!$B$4,"Renew soon","Valid"))))</f>
        <v/>
      </c>
      <c r="M34" s="18" t="str">
        <f t="shared" si="0"/>
        <v/>
      </c>
    </row>
    <row r="35" spans="1:13" x14ac:dyDescent="0.3">
      <c r="A35" s="16"/>
      <c r="B35" s="16"/>
      <c r="C35" s="16"/>
      <c r="D35" s="16"/>
      <c r="E35" s="17"/>
      <c r="F35" s="17"/>
      <c r="G35" s="16"/>
      <c r="H35" s="16"/>
      <c r="I35" s="16"/>
      <c r="J35" s="16"/>
      <c r="K35" s="18" t="str">
        <f>IF($F35="","",$F35-Settings!$B$3)</f>
        <v/>
      </c>
      <c r="L35" s="18" t="str">
        <f>IF(AND($A35="",$B35=""),"",IF($F35="","No expiry",IF($K35&lt;0,"Expired",IF($K35&lt;=Settings!$B$4,"Renew soon","Valid"))))</f>
        <v/>
      </c>
      <c r="M35" s="18" t="str">
        <f t="shared" si="0"/>
        <v/>
      </c>
    </row>
    <row r="36" spans="1:13" x14ac:dyDescent="0.3">
      <c r="A36" s="16"/>
      <c r="B36" s="16"/>
      <c r="C36" s="16"/>
      <c r="D36" s="16"/>
      <c r="E36" s="17"/>
      <c r="F36" s="17"/>
      <c r="G36" s="16"/>
      <c r="H36" s="16"/>
      <c r="I36" s="16"/>
      <c r="J36" s="16"/>
      <c r="K36" s="18" t="str">
        <f>IF($F36="","",$F36-Settings!$B$3)</f>
        <v/>
      </c>
      <c r="L36" s="18" t="str">
        <f>IF(AND($A36="",$B36=""),"",IF($F36="","No expiry",IF($K36&lt;0,"Expired",IF($K36&lt;=Settings!$B$4,"Renew soon","Valid"))))</f>
        <v/>
      </c>
      <c r="M36" s="18" t="str">
        <f t="shared" si="0"/>
        <v/>
      </c>
    </row>
    <row r="37" spans="1:13" x14ac:dyDescent="0.3">
      <c r="A37" s="16"/>
      <c r="B37" s="16"/>
      <c r="C37" s="16"/>
      <c r="D37" s="16"/>
      <c r="E37" s="17"/>
      <c r="F37" s="17"/>
      <c r="G37" s="16"/>
      <c r="H37" s="16"/>
      <c r="I37" s="16"/>
      <c r="J37" s="16"/>
      <c r="K37" s="18" t="str">
        <f>IF($F37="","",$F37-Settings!$B$3)</f>
        <v/>
      </c>
      <c r="L37" s="18" t="str">
        <f>IF(AND($A37="",$B37=""),"",IF($F37="","No expiry",IF($K37&lt;0,"Expired",IF($K37&lt;=Settings!$B$4,"Renew soon","Valid"))))</f>
        <v/>
      </c>
      <c r="M37" s="18" t="str">
        <f t="shared" si="0"/>
        <v/>
      </c>
    </row>
    <row r="38" spans="1:13" x14ac:dyDescent="0.3">
      <c r="A38" s="16"/>
      <c r="B38" s="16"/>
      <c r="C38" s="16"/>
      <c r="D38" s="16"/>
      <c r="E38" s="17"/>
      <c r="F38" s="17"/>
      <c r="G38" s="16"/>
      <c r="H38" s="16"/>
      <c r="I38" s="16"/>
      <c r="J38" s="16"/>
      <c r="K38" s="18" t="str">
        <f>IF($F38="","",$F38-Settings!$B$3)</f>
        <v/>
      </c>
      <c r="L38" s="18" t="str">
        <f>IF(AND($A38="",$B38=""),"",IF($F38="","No expiry",IF($K38&lt;0,"Expired",IF($K38&lt;=Settings!$B$4,"Renew soon","Valid"))))</f>
        <v/>
      </c>
      <c r="M38" s="18" t="str">
        <f t="shared" si="0"/>
        <v/>
      </c>
    </row>
    <row r="39" spans="1:13" x14ac:dyDescent="0.3">
      <c r="A39" s="16"/>
      <c r="B39" s="16"/>
      <c r="C39" s="16"/>
      <c r="D39" s="16"/>
      <c r="E39" s="17"/>
      <c r="F39" s="17"/>
      <c r="G39" s="16"/>
      <c r="H39" s="16"/>
      <c r="I39" s="16"/>
      <c r="J39" s="16"/>
      <c r="K39" s="18" t="str">
        <f>IF($F39="","",$F39-Settings!$B$3)</f>
        <v/>
      </c>
      <c r="L39" s="18" t="str">
        <f>IF(AND($A39="",$B39=""),"",IF($F39="","No expiry",IF($K39&lt;0,"Expired",IF($K39&lt;=Settings!$B$4,"Renew soon","Valid"))))</f>
        <v/>
      </c>
      <c r="M39" s="18" t="str">
        <f t="shared" si="0"/>
        <v/>
      </c>
    </row>
    <row r="40" spans="1:13" x14ac:dyDescent="0.3">
      <c r="A40" s="16"/>
      <c r="B40" s="16"/>
      <c r="C40" s="16"/>
      <c r="D40" s="16"/>
      <c r="E40" s="17"/>
      <c r="F40" s="17"/>
      <c r="G40" s="16"/>
      <c r="H40" s="16"/>
      <c r="I40" s="16"/>
      <c r="J40" s="16"/>
      <c r="K40" s="18" t="str">
        <f>IF($F40="","",$F40-Settings!$B$3)</f>
        <v/>
      </c>
      <c r="L40" s="18" t="str">
        <f>IF(AND($A40="",$B40=""),"",IF($F40="","No expiry",IF($K40&lt;0,"Expired",IF($K40&lt;=Settings!$B$4,"Renew soon","Valid"))))</f>
        <v/>
      </c>
      <c r="M40" s="18" t="str">
        <f t="shared" si="0"/>
        <v/>
      </c>
    </row>
    <row r="41" spans="1:13" x14ac:dyDescent="0.3">
      <c r="A41" s="16"/>
      <c r="B41" s="16"/>
      <c r="C41" s="16"/>
      <c r="D41" s="16"/>
      <c r="E41" s="17"/>
      <c r="F41" s="17"/>
      <c r="G41" s="16"/>
      <c r="H41" s="16"/>
      <c r="I41" s="16"/>
      <c r="J41" s="16"/>
      <c r="K41" s="18" t="str">
        <f>IF($F41="","",$F41-Settings!$B$3)</f>
        <v/>
      </c>
      <c r="L41" s="18" t="str">
        <f>IF(AND($A41="",$B41=""),"",IF($F41="","No expiry",IF($K41&lt;0,"Expired",IF($K41&lt;=Settings!$B$4,"Renew soon","Valid"))))</f>
        <v/>
      </c>
      <c r="M41" s="18" t="str">
        <f t="shared" si="0"/>
        <v/>
      </c>
    </row>
    <row r="42" spans="1:13" x14ac:dyDescent="0.3">
      <c r="A42" s="16"/>
      <c r="B42" s="16"/>
      <c r="C42" s="16"/>
      <c r="D42" s="16"/>
      <c r="E42" s="17"/>
      <c r="F42" s="17"/>
      <c r="G42" s="16"/>
      <c r="H42" s="16"/>
      <c r="I42" s="16"/>
      <c r="J42" s="16"/>
      <c r="K42" s="18" t="str">
        <f>IF($F42="","",$F42-Settings!$B$3)</f>
        <v/>
      </c>
      <c r="L42" s="18" t="str">
        <f>IF(AND($A42="",$B42=""),"",IF($F42="","No expiry",IF($K42&lt;0,"Expired",IF($K42&lt;=Settings!$B$4,"Renew soon","Valid"))))</f>
        <v/>
      </c>
      <c r="M42" s="18" t="str">
        <f t="shared" si="0"/>
        <v/>
      </c>
    </row>
    <row r="43" spans="1:13" x14ac:dyDescent="0.3">
      <c r="A43" s="16"/>
      <c r="B43" s="16"/>
      <c r="C43" s="16"/>
      <c r="D43" s="16"/>
      <c r="E43" s="17"/>
      <c r="F43" s="17"/>
      <c r="G43" s="16"/>
      <c r="H43" s="16"/>
      <c r="I43" s="16"/>
      <c r="J43" s="16"/>
      <c r="K43" s="18" t="str">
        <f>IF($F43="","",$F43-Settings!$B$3)</f>
        <v/>
      </c>
      <c r="L43" s="18" t="str">
        <f>IF(AND($A43="",$B43=""),"",IF($F43="","No expiry",IF($K43&lt;0,"Expired",IF($K43&lt;=Settings!$B$4,"Renew soon","Valid"))))</f>
        <v/>
      </c>
      <c r="M43" s="18" t="str">
        <f t="shared" si="0"/>
        <v/>
      </c>
    </row>
    <row r="44" spans="1:13" x14ac:dyDescent="0.3">
      <c r="A44" s="16"/>
      <c r="B44" s="16"/>
      <c r="C44" s="16"/>
      <c r="D44" s="16"/>
      <c r="E44" s="17"/>
      <c r="F44" s="17"/>
      <c r="G44" s="16"/>
      <c r="H44" s="16"/>
      <c r="I44" s="16"/>
      <c r="J44" s="16"/>
      <c r="K44" s="18" t="str">
        <f>IF($F44="","",$F44-Settings!$B$3)</f>
        <v/>
      </c>
      <c r="L44" s="18" t="str">
        <f>IF(AND($A44="",$B44=""),"",IF($F44="","No expiry",IF($K44&lt;0,"Expired",IF($K44&lt;=Settings!$B$4,"Renew soon","Valid"))))</f>
        <v/>
      </c>
      <c r="M44" s="18" t="str">
        <f t="shared" si="0"/>
        <v/>
      </c>
    </row>
    <row r="45" spans="1:13" x14ac:dyDescent="0.3">
      <c r="A45" s="16"/>
      <c r="B45" s="16"/>
      <c r="C45" s="16"/>
      <c r="D45" s="16"/>
      <c r="E45" s="17"/>
      <c r="F45" s="17"/>
      <c r="G45" s="16"/>
      <c r="H45" s="16"/>
      <c r="I45" s="16"/>
      <c r="J45" s="16"/>
      <c r="K45" s="18" t="str">
        <f>IF($F45="","",$F45-Settings!$B$3)</f>
        <v/>
      </c>
      <c r="L45" s="18" t="str">
        <f>IF(AND($A45="",$B45=""),"",IF($F45="","No expiry",IF($K45&lt;0,"Expired",IF($K45&lt;=Settings!$B$4,"Renew soon","Valid"))))</f>
        <v/>
      </c>
      <c r="M45" s="18" t="str">
        <f t="shared" si="0"/>
        <v/>
      </c>
    </row>
    <row r="46" spans="1:13" x14ac:dyDescent="0.3">
      <c r="A46" s="16"/>
      <c r="B46" s="16"/>
      <c r="C46" s="16"/>
      <c r="D46" s="16"/>
      <c r="E46" s="17"/>
      <c r="F46" s="17"/>
      <c r="G46" s="16"/>
      <c r="H46" s="16"/>
      <c r="I46" s="16"/>
      <c r="J46" s="16"/>
      <c r="K46" s="18" t="str">
        <f>IF($F46="","",$F46-Settings!$B$3)</f>
        <v/>
      </c>
      <c r="L46" s="18" t="str">
        <f>IF(AND($A46="",$B46=""),"",IF($F46="","No expiry",IF($K46&lt;0,"Expired",IF($K46&lt;=Settings!$B$4,"Renew soon","Valid"))))</f>
        <v/>
      </c>
      <c r="M46" s="18" t="str">
        <f t="shared" si="0"/>
        <v/>
      </c>
    </row>
    <row r="47" spans="1:13" x14ac:dyDescent="0.3">
      <c r="A47" s="16"/>
      <c r="B47" s="16"/>
      <c r="C47" s="16"/>
      <c r="D47" s="16"/>
      <c r="E47" s="17"/>
      <c r="F47" s="17"/>
      <c r="G47" s="16"/>
      <c r="H47" s="16"/>
      <c r="I47" s="16"/>
      <c r="J47" s="16"/>
      <c r="K47" s="18" t="str">
        <f>IF($F47="","",$F47-Settings!$B$3)</f>
        <v/>
      </c>
      <c r="L47" s="18" t="str">
        <f>IF(AND($A47="",$B47=""),"",IF($F47="","No expiry",IF($K47&lt;0,"Expired",IF($K47&lt;=Settings!$B$4,"Renew soon","Valid"))))</f>
        <v/>
      </c>
      <c r="M47" s="18" t="str">
        <f t="shared" si="0"/>
        <v/>
      </c>
    </row>
    <row r="48" spans="1:13" x14ac:dyDescent="0.3">
      <c r="A48" s="16"/>
      <c r="B48" s="16"/>
      <c r="C48" s="16"/>
      <c r="D48" s="16"/>
      <c r="E48" s="17"/>
      <c r="F48" s="17"/>
      <c r="G48" s="16"/>
      <c r="H48" s="16"/>
      <c r="I48" s="16"/>
      <c r="J48" s="16"/>
      <c r="K48" s="18" t="str">
        <f>IF($F48="","",$F48-Settings!$B$3)</f>
        <v/>
      </c>
      <c r="L48" s="18" t="str">
        <f>IF(AND($A48="",$B48=""),"",IF($F48="","No expiry",IF($K48&lt;0,"Expired",IF($K48&lt;=Settings!$B$4,"Renew soon","Valid"))))</f>
        <v/>
      </c>
      <c r="M48" s="18" t="str">
        <f t="shared" si="0"/>
        <v/>
      </c>
    </row>
    <row r="49" spans="1:13" x14ac:dyDescent="0.3">
      <c r="A49" s="16"/>
      <c r="B49" s="16"/>
      <c r="C49" s="16"/>
      <c r="D49" s="16"/>
      <c r="E49" s="17"/>
      <c r="F49" s="17"/>
      <c r="G49" s="16"/>
      <c r="H49" s="16"/>
      <c r="I49" s="16"/>
      <c r="J49" s="16"/>
      <c r="K49" s="18" t="str">
        <f>IF($F49="","",$F49-Settings!$B$3)</f>
        <v/>
      </c>
      <c r="L49" s="18" t="str">
        <f>IF(AND($A49="",$B49=""),"",IF($F49="","No expiry",IF($K49&lt;0,"Expired",IF($K49&lt;=Settings!$B$4,"Renew soon","Valid"))))</f>
        <v/>
      </c>
      <c r="M49" s="18" t="str">
        <f t="shared" si="0"/>
        <v/>
      </c>
    </row>
    <row r="50" spans="1:13" x14ac:dyDescent="0.3">
      <c r="A50" s="16"/>
      <c r="B50" s="16"/>
      <c r="C50" s="16"/>
      <c r="D50" s="16"/>
      <c r="E50" s="17"/>
      <c r="F50" s="17"/>
      <c r="G50" s="16"/>
      <c r="H50" s="16"/>
      <c r="I50" s="16"/>
      <c r="J50" s="16"/>
      <c r="K50" s="18" t="str">
        <f>IF($F50="","",$F50-Settings!$B$3)</f>
        <v/>
      </c>
      <c r="L50" s="18" t="str">
        <f>IF(AND($A50="",$B50=""),"",IF($F50="","No expiry",IF($K50&lt;0,"Expired",IF($K50&lt;=Settings!$B$4,"Renew soon","Valid"))))</f>
        <v/>
      </c>
      <c r="M50" s="18" t="str">
        <f t="shared" si="0"/>
        <v/>
      </c>
    </row>
    <row r="51" spans="1:13" x14ac:dyDescent="0.3">
      <c r="A51" s="16"/>
      <c r="B51" s="16"/>
      <c r="C51" s="16"/>
      <c r="D51" s="16"/>
      <c r="E51" s="17"/>
      <c r="F51" s="17"/>
      <c r="G51" s="16"/>
      <c r="H51" s="16"/>
      <c r="I51" s="16"/>
      <c r="J51" s="16"/>
      <c r="K51" s="18" t="str">
        <f>IF($F51="","",$F51-Settings!$B$3)</f>
        <v/>
      </c>
      <c r="L51" s="18" t="str">
        <f>IF(AND($A51="",$B51=""),"",IF($F51="","No expiry",IF($K51&lt;0,"Expired",IF($K51&lt;=Settings!$B$4,"Renew soon","Valid"))))</f>
        <v/>
      </c>
      <c r="M51" s="18" t="str">
        <f t="shared" si="0"/>
        <v/>
      </c>
    </row>
    <row r="52" spans="1:13" x14ac:dyDescent="0.3">
      <c r="A52" s="16"/>
      <c r="B52" s="16"/>
      <c r="C52" s="16"/>
      <c r="D52" s="16"/>
      <c r="E52" s="17"/>
      <c r="F52" s="17"/>
      <c r="G52" s="16"/>
      <c r="H52" s="16"/>
      <c r="I52" s="16"/>
      <c r="J52" s="16"/>
      <c r="K52" s="18" t="str">
        <f>IF($F52="","",$F52-Settings!$B$3)</f>
        <v/>
      </c>
      <c r="L52" s="18" t="str">
        <f>IF(AND($A52="",$B52=""),"",IF($F52="","No expiry",IF($K52&lt;0,"Expired",IF($K52&lt;=Settings!$B$4,"Renew soon","Valid"))))</f>
        <v/>
      </c>
      <c r="M52" s="18" t="str">
        <f t="shared" si="0"/>
        <v/>
      </c>
    </row>
    <row r="53" spans="1:13" x14ac:dyDescent="0.3">
      <c r="A53" s="16"/>
      <c r="B53" s="16"/>
      <c r="C53" s="16"/>
      <c r="D53" s="16"/>
      <c r="E53" s="17"/>
      <c r="F53" s="17"/>
      <c r="G53" s="16"/>
      <c r="H53" s="16"/>
      <c r="I53" s="16"/>
      <c r="J53" s="16"/>
      <c r="K53" s="18" t="str">
        <f>IF($F53="","",$F53-Settings!$B$3)</f>
        <v/>
      </c>
      <c r="L53" s="18" t="str">
        <f>IF(AND($A53="",$B53=""),"",IF($F53="","No expiry",IF($K53&lt;0,"Expired",IF($K53&lt;=Settings!$B$4,"Renew soon","Valid"))))</f>
        <v/>
      </c>
      <c r="M53" s="18" t="str">
        <f t="shared" si="0"/>
        <v/>
      </c>
    </row>
    <row r="54" spans="1:13" x14ac:dyDescent="0.3">
      <c r="A54" s="16"/>
      <c r="B54" s="16"/>
      <c r="C54" s="16"/>
      <c r="D54" s="16"/>
      <c r="E54" s="17"/>
      <c r="F54" s="17"/>
      <c r="G54" s="16"/>
      <c r="H54" s="16"/>
      <c r="I54" s="16"/>
      <c r="J54" s="16"/>
      <c r="K54" s="18" t="str">
        <f>IF($F54="","",$F54-Settings!$B$3)</f>
        <v/>
      </c>
      <c r="L54" s="18" t="str">
        <f>IF(AND($A54="",$B54=""),"",IF($F54="","No expiry",IF($K54&lt;0,"Expired",IF($K54&lt;=Settings!$B$4,"Renew soon","Valid"))))</f>
        <v/>
      </c>
      <c r="M54" s="18" t="str">
        <f t="shared" si="0"/>
        <v/>
      </c>
    </row>
    <row r="55" spans="1:13" x14ac:dyDescent="0.3">
      <c r="A55" s="16"/>
      <c r="B55" s="16"/>
      <c r="C55" s="16"/>
      <c r="D55" s="16"/>
      <c r="E55" s="17"/>
      <c r="F55" s="17"/>
      <c r="G55" s="16"/>
      <c r="H55" s="16"/>
      <c r="I55" s="16"/>
      <c r="J55" s="16"/>
      <c r="K55" s="18" t="str">
        <f>IF($F55="","",$F55-Settings!$B$3)</f>
        <v/>
      </c>
      <c r="L55" s="18" t="str">
        <f>IF(AND($A55="",$B55=""),"",IF($F55="","No expiry",IF($K55&lt;0,"Expired",IF($K55&lt;=Settings!$B$4,"Renew soon","Valid"))))</f>
        <v/>
      </c>
      <c r="M55" s="18" t="str">
        <f t="shared" si="0"/>
        <v/>
      </c>
    </row>
    <row r="56" spans="1:13" x14ac:dyDescent="0.3">
      <c r="A56" s="16"/>
      <c r="B56" s="16"/>
      <c r="C56" s="16"/>
      <c r="D56" s="16"/>
      <c r="E56" s="17"/>
      <c r="F56" s="17"/>
      <c r="G56" s="16"/>
      <c r="H56" s="16"/>
      <c r="I56" s="16"/>
      <c r="J56" s="16"/>
      <c r="K56" s="18" t="str">
        <f>IF($F56="","",$F56-Settings!$B$3)</f>
        <v/>
      </c>
      <c r="L56" s="18" t="str">
        <f>IF(AND($A56="",$B56=""),"",IF($F56="","No expiry",IF($K56&lt;0,"Expired",IF($K56&lt;=Settings!$B$4,"Renew soon","Valid"))))</f>
        <v/>
      </c>
      <c r="M56" s="18" t="str">
        <f t="shared" si="0"/>
        <v/>
      </c>
    </row>
    <row r="57" spans="1:13" x14ac:dyDescent="0.3">
      <c r="A57" s="16"/>
      <c r="B57" s="16"/>
      <c r="C57" s="16"/>
      <c r="D57" s="16"/>
      <c r="E57" s="17"/>
      <c r="F57" s="17"/>
      <c r="G57" s="16"/>
      <c r="H57" s="16"/>
      <c r="I57" s="16"/>
      <c r="J57" s="16"/>
      <c r="K57" s="18" t="str">
        <f>IF($F57="","",$F57-Settings!$B$3)</f>
        <v/>
      </c>
      <c r="L57" s="18" t="str">
        <f>IF(AND($A57="",$B57=""),"",IF($F57="","No expiry",IF($K57&lt;0,"Expired",IF($K57&lt;=Settings!$B$4,"Renew soon","Valid"))))</f>
        <v/>
      </c>
      <c r="M57" s="18" t="str">
        <f t="shared" si="0"/>
        <v/>
      </c>
    </row>
    <row r="58" spans="1:13" x14ac:dyDescent="0.3">
      <c r="A58" s="16"/>
      <c r="B58" s="16"/>
      <c r="C58" s="16"/>
      <c r="D58" s="16"/>
      <c r="E58" s="17"/>
      <c r="F58" s="17"/>
      <c r="G58" s="16"/>
      <c r="H58" s="16"/>
      <c r="I58" s="16"/>
      <c r="J58" s="16"/>
      <c r="K58" s="18" t="str">
        <f>IF($F58="","",$F58-Settings!$B$3)</f>
        <v/>
      </c>
      <c r="L58" s="18" t="str">
        <f>IF(AND($A58="",$B58=""),"",IF($F58="","No expiry",IF($K58&lt;0,"Expired",IF($K58&lt;=Settings!$B$4,"Renew soon","Valid"))))</f>
        <v/>
      </c>
      <c r="M58" s="18" t="str">
        <f t="shared" si="0"/>
        <v/>
      </c>
    </row>
    <row r="59" spans="1:13" x14ac:dyDescent="0.3">
      <c r="A59" s="16"/>
      <c r="B59" s="16"/>
      <c r="C59" s="16"/>
      <c r="D59" s="16"/>
      <c r="E59" s="17"/>
      <c r="F59" s="17"/>
      <c r="G59" s="16"/>
      <c r="H59" s="16"/>
      <c r="I59" s="16"/>
      <c r="J59" s="16"/>
      <c r="K59" s="18" t="str">
        <f>IF($F59="","",$F59-Settings!$B$3)</f>
        <v/>
      </c>
      <c r="L59" s="18" t="str">
        <f>IF(AND($A59="",$B59=""),"",IF($F59="","No expiry",IF($K59&lt;0,"Expired",IF($K59&lt;=Settings!$B$4,"Renew soon","Valid"))))</f>
        <v/>
      </c>
      <c r="M59" s="18" t="str">
        <f t="shared" si="0"/>
        <v/>
      </c>
    </row>
    <row r="60" spans="1:13" x14ac:dyDescent="0.3">
      <c r="A60" s="16"/>
      <c r="B60" s="16"/>
      <c r="C60" s="16"/>
      <c r="D60" s="16"/>
      <c r="E60" s="17"/>
      <c r="F60" s="17"/>
      <c r="G60" s="16"/>
      <c r="H60" s="16"/>
      <c r="I60" s="16"/>
      <c r="J60" s="16"/>
      <c r="K60" s="18" t="str">
        <f>IF($F60="","",$F60-Settings!$B$3)</f>
        <v/>
      </c>
      <c r="L60" s="18" t="str">
        <f>IF(AND($A60="",$B60=""),"",IF($F60="","No expiry",IF($K60&lt;0,"Expired",IF($K60&lt;=Settings!$B$4,"Renew soon","Valid"))))</f>
        <v/>
      </c>
      <c r="M60" s="18" t="str">
        <f t="shared" si="0"/>
        <v/>
      </c>
    </row>
    <row r="61" spans="1:13" x14ac:dyDescent="0.3">
      <c r="A61" s="16"/>
      <c r="B61" s="16"/>
      <c r="C61" s="16"/>
      <c r="D61" s="16"/>
      <c r="E61" s="17"/>
      <c r="F61" s="17"/>
      <c r="G61" s="16"/>
      <c r="H61" s="16"/>
      <c r="I61" s="16"/>
      <c r="J61" s="16"/>
      <c r="K61" s="18" t="str">
        <f>IF($F61="","",$F61-Settings!$B$3)</f>
        <v/>
      </c>
      <c r="L61" s="18" t="str">
        <f>IF(AND($A61="",$B61=""),"",IF($F61="","No expiry",IF($K61&lt;0,"Expired",IF($K61&lt;=Settings!$B$4,"Renew soon","Valid"))))</f>
        <v/>
      </c>
      <c r="M61" s="18" t="str">
        <f t="shared" si="0"/>
        <v/>
      </c>
    </row>
    <row r="62" spans="1:13" x14ac:dyDescent="0.3">
      <c r="A62" s="16"/>
      <c r="B62" s="16"/>
      <c r="C62" s="16"/>
      <c r="D62" s="16"/>
      <c r="E62" s="17"/>
      <c r="F62" s="17"/>
      <c r="G62" s="16"/>
      <c r="H62" s="16"/>
      <c r="I62" s="16"/>
      <c r="J62" s="16"/>
      <c r="K62" s="18" t="str">
        <f>IF($F62="","",$F62-Settings!$B$3)</f>
        <v/>
      </c>
      <c r="L62" s="18" t="str">
        <f>IF(AND($A62="",$B62=""),"",IF($F62="","No expiry",IF($K62&lt;0,"Expired",IF($K62&lt;=Settings!$B$4,"Renew soon","Valid"))))</f>
        <v/>
      </c>
      <c r="M62" s="18" t="str">
        <f t="shared" si="0"/>
        <v/>
      </c>
    </row>
    <row r="63" spans="1:13" x14ac:dyDescent="0.3">
      <c r="A63" s="16"/>
      <c r="B63" s="16"/>
      <c r="C63" s="16"/>
      <c r="D63" s="16"/>
      <c r="E63" s="17"/>
      <c r="F63" s="17"/>
      <c r="G63" s="16"/>
      <c r="H63" s="16"/>
      <c r="I63" s="16"/>
      <c r="J63" s="16"/>
      <c r="K63" s="18" t="str">
        <f>IF($F63="","",$F63-Settings!$B$3)</f>
        <v/>
      </c>
      <c r="L63" s="18" t="str">
        <f>IF(AND($A63="",$B63=""),"",IF($F63="","No expiry",IF($K63&lt;0,"Expired",IF($K63&lt;=Settings!$B$4,"Renew soon","Valid"))))</f>
        <v/>
      </c>
      <c r="M63" s="18" t="str">
        <f t="shared" si="0"/>
        <v/>
      </c>
    </row>
    <row r="64" spans="1:13" x14ac:dyDescent="0.3">
      <c r="A64" s="16"/>
      <c r="B64" s="16"/>
      <c r="C64" s="16"/>
      <c r="D64" s="16"/>
      <c r="E64" s="17"/>
      <c r="F64" s="17"/>
      <c r="G64" s="16"/>
      <c r="H64" s="16"/>
      <c r="I64" s="16"/>
      <c r="J64" s="16"/>
      <c r="K64" s="18" t="str">
        <f>IF($F64="","",$F64-Settings!$B$3)</f>
        <v/>
      </c>
      <c r="L64" s="18" t="str">
        <f>IF(AND($A64="",$B64=""),"",IF($F64="","No expiry",IF($K64&lt;0,"Expired",IF($K64&lt;=Settings!$B$4,"Renew soon","Valid"))))</f>
        <v/>
      </c>
      <c r="M64" s="18" t="str">
        <f t="shared" si="0"/>
        <v/>
      </c>
    </row>
    <row r="65" spans="1:13" x14ac:dyDescent="0.3">
      <c r="A65" s="16"/>
      <c r="B65" s="16"/>
      <c r="C65" s="16"/>
      <c r="D65" s="16"/>
      <c r="E65" s="17"/>
      <c r="F65" s="17"/>
      <c r="G65" s="16"/>
      <c r="H65" s="16"/>
      <c r="I65" s="16"/>
      <c r="J65" s="16"/>
      <c r="K65" s="18" t="str">
        <f>IF($F65="","",$F65-Settings!$B$3)</f>
        <v/>
      </c>
      <c r="L65" s="18" t="str">
        <f>IF(AND($A65="",$B65=""),"",IF($F65="","No expiry",IF($K65&lt;0,"Expired",IF($K65&lt;=Settings!$B$4,"Renew soon","Valid"))))</f>
        <v/>
      </c>
      <c r="M65" s="18" t="str">
        <f t="shared" si="0"/>
        <v/>
      </c>
    </row>
    <row r="66" spans="1:13" x14ac:dyDescent="0.3">
      <c r="A66" s="16"/>
      <c r="B66" s="16"/>
      <c r="C66" s="16"/>
      <c r="D66" s="16"/>
      <c r="E66" s="17"/>
      <c r="F66" s="17"/>
      <c r="G66" s="16"/>
      <c r="H66" s="16"/>
      <c r="I66" s="16"/>
      <c r="J66" s="16"/>
      <c r="K66" s="18" t="str">
        <f>IF($F66="","",$F66-Settings!$B$3)</f>
        <v/>
      </c>
      <c r="L66" s="18" t="str">
        <f>IF(AND($A66="",$B66=""),"",IF($F66="","No expiry",IF($K66&lt;0,"Expired",IF($K66&lt;=Settings!$B$4,"Renew soon","Valid"))))</f>
        <v/>
      </c>
      <c r="M66" s="18" t="str">
        <f t="shared" si="0"/>
        <v/>
      </c>
    </row>
    <row r="67" spans="1:13" x14ac:dyDescent="0.3">
      <c r="A67" s="16"/>
      <c r="B67" s="16"/>
      <c r="C67" s="16"/>
      <c r="D67" s="16"/>
      <c r="E67" s="17"/>
      <c r="F67" s="17"/>
      <c r="G67" s="16"/>
      <c r="H67" s="16"/>
      <c r="I67" s="16"/>
      <c r="J67" s="16"/>
      <c r="K67" s="18" t="str">
        <f>IF($F67="","",$F67-Settings!$B$3)</f>
        <v/>
      </c>
      <c r="L67" s="18" t="str">
        <f>IF(AND($A67="",$B67=""),"",IF($F67="","No expiry",IF($K67&lt;0,"Expired",IF($K67&lt;=Settings!$B$4,"Renew soon","Valid"))))</f>
        <v/>
      </c>
      <c r="M67" s="18" t="str">
        <f t="shared" si="0"/>
        <v/>
      </c>
    </row>
    <row r="68" spans="1:13" x14ac:dyDescent="0.3">
      <c r="A68" s="16"/>
      <c r="B68" s="16"/>
      <c r="C68" s="16"/>
      <c r="D68" s="16"/>
      <c r="E68" s="17"/>
      <c r="F68" s="17"/>
      <c r="G68" s="16"/>
      <c r="H68" s="16"/>
      <c r="I68" s="16"/>
      <c r="J68" s="16"/>
      <c r="K68" s="18" t="str">
        <f>IF($F68="","",$F68-Settings!$B$3)</f>
        <v/>
      </c>
      <c r="L68" s="18" t="str">
        <f>IF(AND($A68="",$B68=""),"",IF($F68="","No expiry",IF($K68&lt;0,"Expired",IF($K68&lt;=Settings!$B$4,"Renew soon","Valid"))))</f>
        <v/>
      </c>
      <c r="M68" s="18" t="str">
        <f t="shared" si="0"/>
        <v/>
      </c>
    </row>
    <row r="69" spans="1:13" x14ac:dyDescent="0.3">
      <c r="A69" s="16"/>
      <c r="B69" s="16"/>
      <c r="C69" s="16"/>
      <c r="D69" s="16"/>
      <c r="E69" s="17"/>
      <c r="F69" s="17"/>
      <c r="G69" s="16"/>
      <c r="H69" s="16"/>
      <c r="I69" s="16"/>
      <c r="J69" s="16"/>
      <c r="K69" s="18" t="str">
        <f>IF($F69="","",$F69-Settings!$B$3)</f>
        <v/>
      </c>
      <c r="L69" s="18" t="str">
        <f>IF(AND($A69="",$B69=""),"",IF($F69="","No expiry",IF($K69&lt;0,"Expired",IF($K69&lt;=Settings!$B$4,"Renew soon","Valid"))))</f>
        <v/>
      </c>
      <c r="M69" s="18" t="str">
        <f t="shared" ref="M69:M132" si="1">IF($F69="","",$F69+ROW()/100000)</f>
        <v/>
      </c>
    </row>
    <row r="70" spans="1:13" x14ac:dyDescent="0.3">
      <c r="A70" s="16"/>
      <c r="B70" s="16"/>
      <c r="C70" s="16"/>
      <c r="D70" s="16"/>
      <c r="E70" s="17"/>
      <c r="F70" s="17"/>
      <c r="G70" s="16"/>
      <c r="H70" s="16"/>
      <c r="I70" s="16"/>
      <c r="J70" s="16"/>
      <c r="K70" s="18" t="str">
        <f>IF($F70="","",$F70-Settings!$B$3)</f>
        <v/>
      </c>
      <c r="L70" s="18" t="str">
        <f>IF(AND($A70="",$B70=""),"",IF($F70="","No expiry",IF($K70&lt;0,"Expired",IF($K70&lt;=Settings!$B$4,"Renew soon","Valid"))))</f>
        <v/>
      </c>
      <c r="M70" s="18" t="str">
        <f t="shared" si="1"/>
        <v/>
      </c>
    </row>
    <row r="71" spans="1:13" x14ac:dyDescent="0.3">
      <c r="A71" s="16"/>
      <c r="B71" s="16"/>
      <c r="C71" s="16"/>
      <c r="D71" s="16"/>
      <c r="E71" s="17"/>
      <c r="F71" s="17"/>
      <c r="G71" s="16"/>
      <c r="H71" s="16"/>
      <c r="I71" s="16"/>
      <c r="J71" s="16"/>
      <c r="K71" s="18" t="str">
        <f>IF($F71="","",$F71-Settings!$B$3)</f>
        <v/>
      </c>
      <c r="L71" s="18" t="str">
        <f>IF(AND($A71="",$B71=""),"",IF($F71="","No expiry",IF($K71&lt;0,"Expired",IF($K71&lt;=Settings!$B$4,"Renew soon","Valid"))))</f>
        <v/>
      </c>
      <c r="M71" s="18" t="str">
        <f t="shared" si="1"/>
        <v/>
      </c>
    </row>
    <row r="72" spans="1:13" x14ac:dyDescent="0.3">
      <c r="A72" s="16"/>
      <c r="B72" s="16"/>
      <c r="C72" s="16"/>
      <c r="D72" s="16"/>
      <c r="E72" s="17"/>
      <c r="F72" s="17"/>
      <c r="G72" s="16"/>
      <c r="H72" s="16"/>
      <c r="I72" s="16"/>
      <c r="J72" s="16"/>
      <c r="K72" s="18" t="str">
        <f>IF($F72="","",$F72-Settings!$B$3)</f>
        <v/>
      </c>
      <c r="L72" s="18" t="str">
        <f>IF(AND($A72="",$B72=""),"",IF($F72="","No expiry",IF($K72&lt;0,"Expired",IF($K72&lt;=Settings!$B$4,"Renew soon","Valid"))))</f>
        <v/>
      </c>
      <c r="M72" s="18" t="str">
        <f t="shared" si="1"/>
        <v/>
      </c>
    </row>
    <row r="73" spans="1:13" x14ac:dyDescent="0.3">
      <c r="A73" s="16"/>
      <c r="B73" s="16"/>
      <c r="C73" s="16"/>
      <c r="D73" s="16"/>
      <c r="E73" s="17"/>
      <c r="F73" s="17"/>
      <c r="G73" s="16"/>
      <c r="H73" s="16"/>
      <c r="I73" s="16"/>
      <c r="J73" s="16"/>
      <c r="K73" s="18" t="str">
        <f>IF($F73="","",$F73-Settings!$B$3)</f>
        <v/>
      </c>
      <c r="L73" s="18" t="str">
        <f>IF(AND($A73="",$B73=""),"",IF($F73="","No expiry",IF($K73&lt;0,"Expired",IF($K73&lt;=Settings!$B$4,"Renew soon","Valid"))))</f>
        <v/>
      </c>
      <c r="M73" s="18" t="str">
        <f t="shared" si="1"/>
        <v/>
      </c>
    </row>
    <row r="74" spans="1:13" x14ac:dyDescent="0.3">
      <c r="A74" s="16"/>
      <c r="B74" s="16"/>
      <c r="C74" s="16"/>
      <c r="D74" s="16"/>
      <c r="E74" s="17"/>
      <c r="F74" s="17"/>
      <c r="G74" s="16"/>
      <c r="H74" s="16"/>
      <c r="I74" s="16"/>
      <c r="J74" s="16"/>
      <c r="K74" s="18" t="str">
        <f>IF($F74="","",$F74-Settings!$B$3)</f>
        <v/>
      </c>
      <c r="L74" s="18" t="str">
        <f>IF(AND($A74="",$B74=""),"",IF($F74="","No expiry",IF($K74&lt;0,"Expired",IF($K74&lt;=Settings!$B$4,"Renew soon","Valid"))))</f>
        <v/>
      </c>
      <c r="M74" s="18" t="str">
        <f t="shared" si="1"/>
        <v/>
      </c>
    </row>
    <row r="75" spans="1:13" x14ac:dyDescent="0.3">
      <c r="A75" s="16"/>
      <c r="B75" s="16"/>
      <c r="C75" s="16"/>
      <c r="D75" s="16"/>
      <c r="E75" s="17"/>
      <c r="F75" s="17"/>
      <c r="G75" s="16"/>
      <c r="H75" s="16"/>
      <c r="I75" s="16"/>
      <c r="J75" s="16"/>
      <c r="K75" s="18" t="str">
        <f>IF($F75="","",$F75-Settings!$B$3)</f>
        <v/>
      </c>
      <c r="L75" s="18" t="str">
        <f>IF(AND($A75="",$B75=""),"",IF($F75="","No expiry",IF($K75&lt;0,"Expired",IF($K75&lt;=Settings!$B$4,"Renew soon","Valid"))))</f>
        <v/>
      </c>
      <c r="M75" s="18" t="str">
        <f t="shared" si="1"/>
        <v/>
      </c>
    </row>
    <row r="76" spans="1:13" x14ac:dyDescent="0.3">
      <c r="A76" s="16"/>
      <c r="B76" s="16"/>
      <c r="C76" s="16"/>
      <c r="D76" s="16"/>
      <c r="E76" s="17"/>
      <c r="F76" s="17"/>
      <c r="G76" s="16"/>
      <c r="H76" s="16"/>
      <c r="I76" s="16"/>
      <c r="J76" s="16"/>
      <c r="K76" s="18" t="str">
        <f>IF($F76="","",$F76-Settings!$B$3)</f>
        <v/>
      </c>
      <c r="L76" s="18" t="str">
        <f>IF(AND($A76="",$B76=""),"",IF($F76="","No expiry",IF($K76&lt;0,"Expired",IF($K76&lt;=Settings!$B$4,"Renew soon","Valid"))))</f>
        <v/>
      </c>
      <c r="M76" s="18" t="str">
        <f t="shared" si="1"/>
        <v/>
      </c>
    </row>
    <row r="77" spans="1:13" x14ac:dyDescent="0.3">
      <c r="A77" s="16"/>
      <c r="B77" s="16"/>
      <c r="C77" s="16"/>
      <c r="D77" s="16"/>
      <c r="E77" s="17"/>
      <c r="F77" s="17"/>
      <c r="G77" s="16"/>
      <c r="H77" s="16"/>
      <c r="I77" s="16"/>
      <c r="J77" s="16"/>
      <c r="K77" s="18" t="str">
        <f>IF($F77="","",$F77-Settings!$B$3)</f>
        <v/>
      </c>
      <c r="L77" s="18" t="str">
        <f>IF(AND($A77="",$B77=""),"",IF($F77="","No expiry",IF($K77&lt;0,"Expired",IF($K77&lt;=Settings!$B$4,"Renew soon","Valid"))))</f>
        <v/>
      </c>
      <c r="M77" s="18" t="str">
        <f t="shared" si="1"/>
        <v/>
      </c>
    </row>
    <row r="78" spans="1:13" x14ac:dyDescent="0.3">
      <c r="A78" s="16"/>
      <c r="B78" s="16"/>
      <c r="C78" s="16"/>
      <c r="D78" s="16"/>
      <c r="E78" s="17"/>
      <c r="F78" s="17"/>
      <c r="G78" s="16"/>
      <c r="H78" s="16"/>
      <c r="I78" s="16"/>
      <c r="J78" s="16"/>
      <c r="K78" s="18" t="str">
        <f>IF($F78="","",$F78-Settings!$B$3)</f>
        <v/>
      </c>
      <c r="L78" s="18" t="str">
        <f>IF(AND($A78="",$B78=""),"",IF($F78="","No expiry",IF($K78&lt;0,"Expired",IF($K78&lt;=Settings!$B$4,"Renew soon","Valid"))))</f>
        <v/>
      </c>
      <c r="M78" s="18" t="str">
        <f t="shared" si="1"/>
        <v/>
      </c>
    </row>
    <row r="79" spans="1:13" x14ac:dyDescent="0.3">
      <c r="A79" s="16"/>
      <c r="B79" s="16"/>
      <c r="C79" s="16"/>
      <c r="D79" s="16"/>
      <c r="E79" s="17"/>
      <c r="F79" s="17"/>
      <c r="G79" s="16"/>
      <c r="H79" s="16"/>
      <c r="I79" s="16"/>
      <c r="J79" s="16"/>
      <c r="K79" s="18" t="str">
        <f>IF($F79="","",$F79-Settings!$B$3)</f>
        <v/>
      </c>
      <c r="L79" s="18" t="str">
        <f>IF(AND($A79="",$B79=""),"",IF($F79="","No expiry",IF($K79&lt;0,"Expired",IF($K79&lt;=Settings!$B$4,"Renew soon","Valid"))))</f>
        <v/>
      </c>
      <c r="M79" s="18" t="str">
        <f t="shared" si="1"/>
        <v/>
      </c>
    </row>
    <row r="80" spans="1:13" x14ac:dyDescent="0.3">
      <c r="A80" s="16"/>
      <c r="B80" s="16"/>
      <c r="C80" s="16"/>
      <c r="D80" s="16"/>
      <c r="E80" s="17"/>
      <c r="F80" s="17"/>
      <c r="G80" s="16"/>
      <c r="H80" s="16"/>
      <c r="I80" s="16"/>
      <c r="J80" s="16"/>
      <c r="K80" s="18" t="str">
        <f>IF($F80="","",$F80-Settings!$B$3)</f>
        <v/>
      </c>
      <c r="L80" s="18" t="str">
        <f>IF(AND($A80="",$B80=""),"",IF($F80="","No expiry",IF($K80&lt;0,"Expired",IF($K80&lt;=Settings!$B$4,"Renew soon","Valid"))))</f>
        <v/>
      </c>
      <c r="M80" s="18" t="str">
        <f t="shared" si="1"/>
        <v/>
      </c>
    </row>
    <row r="81" spans="1:13" x14ac:dyDescent="0.3">
      <c r="A81" s="16"/>
      <c r="B81" s="16"/>
      <c r="C81" s="16"/>
      <c r="D81" s="16"/>
      <c r="E81" s="17"/>
      <c r="F81" s="17"/>
      <c r="G81" s="16"/>
      <c r="H81" s="16"/>
      <c r="I81" s="16"/>
      <c r="J81" s="16"/>
      <c r="K81" s="18" t="str">
        <f>IF($F81="","",$F81-Settings!$B$3)</f>
        <v/>
      </c>
      <c r="L81" s="18" t="str">
        <f>IF(AND($A81="",$B81=""),"",IF($F81="","No expiry",IF($K81&lt;0,"Expired",IF($K81&lt;=Settings!$B$4,"Renew soon","Valid"))))</f>
        <v/>
      </c>
      <c r="M81" s="18" t="str">
        <f t="shared" si="1"/>
        <v/>
      </c>
    </row>
    <row r="82" spans="1:13" x14ac:dyDescent="0.3">
      <c r="A82" s="16"/>
      <c r="B82" s="16"/>
      <c r="C82" s="16"/>
      <c r="D82" s="16"/>
      <c r="E82" s="17"/>
      <c r="F82" s="17"/>
      <c r="G82" s="16"/>
      <c r="H82" s="16"/>
      <c r="I82" s="16"/>
      <c r="J82" s="16"/>
      <c r="K82" s="18" t="str">
        <f>IF($F82="","",$F82-Settings!$B$3)</f>
        <v/>
      </c>
      <c r="L82" s="18" t="str">
        <f>IF(AND($A82="",$B82=""),"",IF($F82="","No expiry",IF($K82&lt;0,"Expired",IF($K82&lt;=Settings!$B$4,"Renew soon","Valid"))))</f>
        <v/>
      </c>
      <c r="M82" s="18" t="str">
        <f t="shared" si="1"/>
        <v/>
      </c>
    </row>
    <row r="83" spans="1:13" x14ac:dyDescent="0.3">
      <c r="A83" s="16"/>
      <c r="B83" s="16"/>
      <c r="C83" s="16"/>
      <c r="D83" s="16"/>
      <c r="E83" s="17"/>
      <c r="F83" s="17"/>
      <c r="G83" s="16"/>
      <c r="H83" s="16"/>
      <c r="I83" s="16"/>
      <c r="J83" s="16"/>
      <c r="K83" s="18" t="str">
        <f>IF($F83="","",$F83-Settings!$B$3)</f>
        <v/>
      </c>
      <c r="L83" s="18" t="str">
        <f>IF(AND($A83="",$B83=""),"",IF($F83="","No expiry",IF($K83&lt;0,"Expired",IF($K83&lt;=Settings!$B$4,"Renew soon","Valid"))))</f>
        <v/>
      </c>
      <c r="M83" s="18" t="str">
        <f t="shared" si="1"/>
        <v/>
      </c>
    </row>
    <row r="84" spans="1:13" x14ac:dyDescent="0.3">
      <c r="A84" s="16"/>
      <c r="B84" s="16"/>
      <c r="C84" s="16"/>
      <c r="D84" s="16"/>
      <c r="E84" s="17"/>
      <c r="F84" s="17"/>
      <c r="G84" s="16"/>
      <c r="H84" s="16"/>
      <c r="I84" s="16"/>
      <c r="J84" s="16"/>
      <c r="K84" s="18" t="str">
        <f>IF($F84="","",$F84-Settings!$B$3)</f>
        <v/>
      </c>
      <c r="L84" s="18" t="str">
        <f>IF(AND($A84="",$B84=""),"",IF($F84="","No expiry",IF($K84&lt;0,"Expired",IF($K84&lt;=Settings!$B$4,"Renew soon","Valid"))))</f>
        <v/>
      </c>
      <c r="M84" s="18" t="str">
        <f t="shared" si="1"/>
        <v/>
      </c>
    </row>
    <row r="85" spans="1:13" x14ac:dyDescent="0.3">
      <c r="A85" s="16"/>
      <c r="B85" s="16"/>
      <c r="C85" s="16"/>
      <c r="D85" s="16"/>
      <c r="E85" s="17"/>
      <c r="F85" s="17"/>
      <c r="G85" s="16"/>
      <c r="H85" s="16"/>
      <c r="I85" s="16"/>
      <c r="J85" s="16"/>
      <c r="K85" s="18" t="str">
        <f>IF($F85="","",$F85-Settings!$B$3)</f>
        <v/>
      </c>
      <c r="L85" s="18" t="str">
        <f>IF(AND($A85="",$B85=""),"",IF($F85="","No expiry",IF($K85&lt;0,"Expired",IF($K85&lt;=Settings!$B$4,"Renew soon","Valid"))))</f>
        <v/>
      </c>
      <c r="M85" s="18" t="str">
        <f t="shared" si="1"/>
        <v/>
      </c>
    </row>
    <row r="86" spans="1:13" x14ac:dyDescent="0.3">
      <c r="A86" s="16"/>
      <c r="B86" s="16"/>
      <c r="C86" s="16"/>
      <c r="D86" s="16"/>
      <c r="E86" s="17"/>
      <c r="F86" s="17"/>
      <c r="G86" s="16"/>
      <c r="H86" s="16"/>
      <c r="I86" s="16"/>
      <c r="J86" s="16"/>
      <c r="K86" s="18" t="str">
        <f>IF($F86="","",$F86-Settings!$B$3)</f>
        <v/>
      </c>
      <c r="L86" s="18" t="str">
        <f>IF(AND($A86="",$B86=""),"",IF($F86="","No expiry",IF($K86&lt;0,"Expired",IF($K86&lt;=Settings!$B$4,"Renew soon","Valid"))))</f>
        <v/>
      </c>
      <c r="M86" s="18" t="str">
        <f t="shared" si="1"/>
        <v/>
      </c>
    </row>
    <row r="87" spans="1:13" x14ac:dyDescent="0.3">
      <c r="A87" s="16"/>
      <c r="B87" s="16"/>
      <c r="C87" s="16"/>
      <c r="D87" s="16"/>
      <c r="E87" s="17"/>
      <c r="F87" s="17"/>
      <c r="G87" s="16"/>
      <c r="H87" s="16"/>
      <c r="I87" s="16"/>
      <c r="J87" s="16"/>
      <c r="K87" s="18" t="str">
        <f>IF($F87="","",$F87-Settings!$B$3)</f>
        <v/>
      </c>
      <c r="L87" s="18" t="str">
        <f>IF(AND($A87="",$B87=""),"",IF($F87="","No expiry",IF($K87&lt;0,"Expired",IF($K87&lt;=Settings!$B$4,"Renew soon","Valid"))))</f>
        <v/>
      </c>
      <c r="M87" s="18" t="str">
        <f t="shared" si="1"/>
        <v/>
      </c>
    </row>
    <row r="88" spans="1:13" x14ac:dyDescent="0.3">
      <c r="A88" s="16"/>
      <c r="B88" s="16"/>
      <c r="C88" s="16"/>
      <c r="D88" s="16"/>
      <c r="E88" s="17"/>
      <c r="F88" s="17"/>
      <c r="G88" s="16"/>
      <c r="H88" s="16"/>
      <c r="I88" s="16"/>
      <c r="J88" s="16"/>
      <c r="K88" s="18" t="str">
        <f>IF($F88="","",$F88-Settings!$B$3)</f>
        <v/>
      </c>
      <c r="L88" s="18" t="str">
        <f>IF(AND($A88="",$B88=""),"",IF($F88="","No expiry",IF($K88&lt;0,"Expired",IF($K88&lt;=Settings!$B$4,"Renew soon","Valid"))))</f>
        <v/>
      </c>
      <c r="M88" s="18" t="str">
        <f t="shared" si="1"/>
        <v/>
      </c>
    </row>
    <row r="89" spans="1:13" x14ac:dyDescent="0.3">
      <c r="A89" s="16"/>
      <c r="B89" s="16"/>
      <c r="C89" s="16"/>
      <c r="D89" s="16"/>
      <c r="E89" s="17"/>
      <c r="F89" s="17"/>
      <c r="G89" s="16"/>
      <c r="H89" s="16"/>
      <c r="I89" s="16"/>
      <c r="J89" s="16"/>
      <c r="K89" s="18" t="str">
        <f>IF($F89="","",$F89-Settings!$B$3)</f>
        <v/>
      </c>
      <c r="L89" s="18" t="str">
        <f>IF(AND($A89="",$B89=""),"",IF($F89="","No expiry",IF($K89&lt;0,"Expired",IF($K89&lt;=Settings!$B$4,"Renew soon","Valid"))))</f>
        <v/>
      </c>
      <c r="M89" s="18" t="str">
        <f t="shared" si="1"/>
        <v/>
      </c>
    </row>
    <row r="90" spans="1:13" x14ac:dyDescent="0.3">
      <c r="A90" s="16"/>
      <c r="B90" s="16"/>
      <c r="C90" s="16"/>
      <c r="D90" s="16"/>
      <c r="E90" s="17"/>
      <c r="F90" s="17"/>
      <c r="G90" s="16"/>
      <c r="H90" s="16"/>
      <c r="I90" s="16"/>
      <c r="J90" s="16"/>
      <c r="K90" s="18" t="str">
        <f>IF($F90="","",$F90-Settings!$B$3)</f>
        <v/>
      </c>
      <c r="L90" s="18" t="str">
        <f>IF(AND($A90="",$B90=""),"",IF($F90="","No expiry",IF($K90&lt;0,"Expired",IF($K90&lt;=Settings!$B$4,"Renew soon","Valid"))))</f>
        <v/>
      </c>
      <c r="M90" s="18" t="str">
        <f t="shared" si="1"/>
        <v/>
      </c>
    </row>
    <row r="91" spans="1:13" x14ac:dyDescent="0.3">
      <c r="A91" s="16"/>
      <c r="B91" s="16"/>
      <c r="C91" s="16"/>
      <c r="D91" s="16"/>
      <c r="E91" s="17"/>
      <c r="F91" s="17"/>
      <c r="G91" s="16"/>
      <c r="H91" s="16"/>
      <c r="I91" s="16"/>
      <c r="J91" s="16"/>
      <c r="K91" s="18" t="str">
        <f>IF($F91="","",$F91-Settings!$B$3)</f>
        <v/>
      </c>
      <c r="L91" s="18" t="str">
        <f>IF(AND($A91="",$B91=""),"",IF($F91="","No expiry",IF($K91&lt;0,"Expired",IF($K91&lt;=Settings!$B$4,"Renew soon","Valid"))))</f>
        <v/>
      </c>
      <c r="M91" s="18" t="str">
        <f t="shared" si="1"/>
        <v/>
      </c>
    </row>
    <row r="92" spans="1:13" x14ac:dyDescent="0.3">
      <c r="A92" s="16"/>
      <c r="B92" s="16"/>
      <c r="C92" s="16"/>
      <c r="D92" s="16"/>
      <c r="E92" s="17"/>
      <c r="F92" s="17"/>
      <c r="G92" s="16"/>
      <c r="H92" s="16"/>
      <c r="I92" s="16"/>
      <c r="J92" s="16"/>
      <c r="K92" s="18" t="str">
        <f>IF($F92="","",$F92-Settings!$B$3)</f>
        <v/>
      </c>
      <c r="L92" s="18" t="str">
        <f>IF(AND($A92="",$B92=""),"",IF($F92="","No expiry",IF($K92&lt;0,"Expired",IF($K92&lt;=Settings!$B$4,"Renew soon","Valid"))))</f>
        <v/>
      </c>
      <c r="M92" s="18" t="str">
        <f t="shared" si="1"/>
        <v/>
      </c>
    </row>
    <row r="93" spans="1:13" x14ac:dyDescent="0.3">
      <c r="A93" s="16"/>
      <c r="B93" s="16"/>
      <c r="C93" s="16"/>
      <c r="D93" s="16"/>
      <c r="E93" s="17"/>
      <c r="F93" s="17"/>
      <c r="G93" s="16"/>
      <c r="H93" s="16"/>
      <c r="I93" s="16"/>
      <c r="J93" s="16"/>
      <c r="K93" s="18" t="str">
        <f>IF($F93="","",$F93-Settings!$B$3)</f>
        <v/>
      </c>
      <c r="L93" s="18" t="str">
        <f>IF(AND($A93="",$B93=""),"",IF($F93="","No expiry",IF($K93&lt;0,"Expired",IF($K93&lt;=Settings!$B$4,"Renew soon","Valid"))))</f>
        <v/>
      </c>
      <c r="M93" s="18" t="str">
        <f t="shared" si="1"/>
        <v/>
      </c>
    </row>
    <row r="94" spans="1:13" x14ac:dyDescent="0.3">
      <c r="A94" s="16"/>
      <c r="B94" s="16"/>
      <c r="C94" s="16"/>
      <c r="D94" s="16"/>
      <c r="E94" s="17"/>
      <c r="F94" s="17"/>
      <c r="G94" s="16"/>
      <c r="H94" s="16"/>
      <c r="I94" s="16"/>
      <c r="J94" s="16"/>
      <c r="K94" s="18" t="str">
        <f>IF($F94="","",$F94-Settings!$B$3)</f>
        <v/>
      </c>
      <c r="L94" s="18" t="str">
        <f>IF(AND($A94="",$B94=""),"",IF($F94="","No expiry",IF($K94&lt;0,"Expired",IF($K94&lt;=Settings!$B$4,"Renew soon","Valid"))))</f>
        <v/>
      </c>
      <c r="M94" s="18" t="str">
        <f t="shared" si="1"/>
        <v/>
      </c>
    </row>
    <row r="95" spans="1:13" x14ac:dyDescent="0.3">
      <c r="A95" s="16"/>
      <c r="B95" s="16"/>
      <c r="C95" s="16"/>
      <c r="D95" s="16"/>
      <c r="E95" s="17"/>
      <c r="F95" s="17"/>
      <c r="G95" s="16"/>
      <c r="H95" s="16"/>
      <c r="I95" s="16"/>
      <c r="J95" s="16"/>
      <c r="K95" s="18" t="str">
        <f>IF($F95="","",$F95-Settings!$B$3)</f>
        <v/>
      </c>
      <c r="L95" s="18" t="str">
        <f>IF(AND($A95="",$B95=""),"",IF($F95="","No expiry",IF($K95&lt;0,"Expired",IF($K95&lt;=Settings!$B$4,"Renew soon","Valid"))))</f>
        <v/>
      </c>
      <c r="M95" s="18" t="str">
        <f t="shared" si="1"/>
        <v/>
      </c>
    </row>
    <row r="96" spans="1:13" x14ac:dyDescent="0.3">
      <c r="A96" s="16"/>
      <c r="B96" s="16"/>
      <c r="C96" s="16"/>
      <c r="D96" s="16"/>
      <c r="E96" s="17"/>
      <c r="F96" s="17"/>
      <c r="G96" s="16"/>
      <c r="H96" s="16"/>
      <c r="I96" s="16"/>
      <c r="J96" s="16"/>
      <c r="K96" s="18" t="str">
        <f>IF($F96="","",$F96-Settings!$B$3)</f>
        <v/>
      </c>
      <c r="L96" s="18" t="str">
        <f>IF(AND($A96="",$B96=""),"",IF($F96="","No expiry",IF($K96&lt;0,"Expired",IF($K96&lt;=Settings!$B$4,"Renew soon","Valid"))))</f>
        <v/>
      </c>
      <c r="M96" s="18" t="str">
        <f t="shared" si="1"/>
        <v/>
      </c>
    </row>
    <row r="97" spans="1:13" x14ac:dyDescent="0.3">
      <c r="A97" s="16"/>
      <c r="B97" s="16"/>
      <c r="C97" s="16"/>
      <c r="D97" s="16"/>
      <c r="E97" s="17"/>
      <c r="F97" s="17"/>
      <c r="G97" s="16"/>
      <c r="H97" s="16"/>
      <c r="I97" s="16"/>
      <c r="J97" s="16"/>
      <c r="K97" s="18" t="str">
        <f>IF($F97="","",$F97-Settings!$B$3)</f>
        <v/>
      </c>
      <c r="L97" s="18" t="str">
        <f>IF(AND($A97="",$B97=""),"",IF($F97="","No expiry",IF($K97&lt;0,"Expired",IF($K97&lt;=Settings!$B$4,"Renew soon","Valid"))))</f>
        <v/>
      </c>
      <c r="M97" s="18" t="str">
        <f t="shared" si="1"/>
        <v/>
      </c>
    </row>
    <row r="98" spans="1:13" x14ac:dyDescent="0.3">
      <c r="A98" s="16"/>
      <c r="B98" s="16"/>
      <c r="C98" s="16"/>
      <c r="D98" s="16"/>
      <c r="E98" s="17"/>
      <c r="F98" s="17"/>
      <c r="G98" s="16"/>
      <c r="H98" s="16"/>
      <c r="I98" s="16"/>
      <c r="J98" s="16"/>
      <c r="K98" s="18" t="str">
        <f>IF($F98="","",$F98-Settings!$B$3)</f>
        <v/>
      </c>
      <c r="L98" s="18" t="str">
        <f>IF(AND($A98="",$B98=""),"",IF($F98="","No expiry",IF($K98&lt;0,"Expired",IF($K98&lt;=Settings!$B$4,"Renew soon","Valid"))))</f>
        <v/>
      </c>
      <c r="M98" s="18" t="str">
        <f t="shared" si="1"/>
        <v/>
      </c>
    </row>
    <row r="99" spans="1:13" x14ac:dyDescent="0.3">
      <c r="A99" s="16"/>
      <c r="B99" s="16"/>
      <c r="C99" s="16"/>
      <c r="D99" s="16"/>
      <c r="E99" s="17"/>
      <c r="F99" s="17"/>
      <c r="G99" s="16"/>
      <c r="H99" s="16"/>
      <c r="I99" s="16"/>
      <c r="J99" s="16"/>
      <c r="K99" s="18" t="str">
        <f>IF($F99="","",$F99-Settings!$B$3)</f>
        <v/>
      </c>
      <c r="L99" s="18" t="str">
        <f>IF(AND($A99="",$B99=""),"",IF($F99="","No expiry",IF($K99&lt;0,"Expired",IF($K99&lt;=Settings!$B$4,"Renew soon","Valid"))))</f>
        <v/>
      </c>
      <c r="M99" s="18" t="str">
        <f t="shared" si="1"/>
        <v/>
      </c>
    </row>
    <row r="100" spans="1:13" x14ac:dyDescent="0.3">
      <c r="A100" s="16"/>
      <c r="B100" s="16"/>
      <c r="C100" s="16"/>
      <c r="D100" s="16"/>
      <c r="E100" s="17"/>
      <c r="F100" s="17"/>
      <c r="G100" s="16"/>
      <c r="H100" s="16"/>
      <c r="I100" s="16"/>
      <c r="J100" s="16"/>
      <c r="K100" s="18" t="str">
        <f>IF($F100="","",$F100-Settings!$B$3)</f>
        <v/>
      </c>
      <c r="L100" s="18" t="str">
        <f>IF(AND($A100="",$B100=""),"",IF($F100="","No expiry",IF($K100&lt;0,"Expired",IF($K100&lt;=Settings!$B$4,"Renew soon","Valid"))))</f>
        <v/>
      </c>
      <c r="M100" s="18" t="str">
        <f t="shared" si="1"/>
        <v/>
      </c>
    </row>
    <row r="101" spans="1:13" x14ac:dyDescent="0.3">
      <c r="A101" s="16"/>
      <c r="B101" s="16"/>
      <c r="C101" s="16"/>
      <c r="D101" s="16"/>
      <c r="E101" s="17"/>
      <c r="F101" s="17"/>
      <c r="G101" s="16"/>
      <c r="H101" s="16"/>
      <c r="I101" s="16"/>
      <c r="J101" s="16"/>
      <c r="K101" s="18" t="str">
        <f>IF($F101="","",$F101-Settings!$B$3)</f>
        <v/>
      </c>
      <c r="L101" s="18" t="str">
        <f>IF(AND($A101="",$B101=""),"",IF($F101="","No expiry",IF($K101&lt;0,"Expired",IF($K101&lt;=Settings!$B$4,"Renew soon","Valid"))))</f>
        <v/>
      </c>
      <c r="M101" s="18" t="str">
        <f t="shared" si="1"/>
        <v/>
      </c>
    </row>
    <row r="102" spans="1:13" x14ac:dyDescent="0.3">
      <c r="A102" s="16"/>
      <c r="B102" s="16"/>
      <c r="C102" s="16"/>
      <c r="D102" s="16"/>
      <c r="E102" s="17"/>
      <c r="F102" s="17"/>
      <c r="G102" s="16"/>
      <c r="H102" s="16"/>
      <c r="I102" s="16"/>
      <c r="J102" s="16"/>
      <c r="K102" s="18" t="str">
        <f>IF($F102="","",$F102-Settings!$B$3)</f>
        <v/>
      </c>
      <c r="L102" s="18" t="str">
        <f>IF(AND($A102="",$B102=""),"",IF($F102="","No expiry",IF($K102&lt;0,"Expired",IF($K102&lt;=Settings!$B$4,"Renew soon","Valid"))))</f>
        <v/>
      </c>
      <c r="M102" s="18" t="str">
        <f t="shared" si="1"/>
        <v/>
      </c>
    </row>
    <row r="103" spans="1:13" x14ac:dyDescent="0.3">
      <c r="A103" s="16"/>
      <c r="B103" s="16"/>
      <c r="C103" s="16"/>
      <c r="D103" s="16"/>
      <c r="E103" s="17"/>
      <c r="F103" s="17"/>
      <c r="G103" s="16"/>
      <c r="H103" s="16"/>
      <c r="I103" s="16"/>
      <c r="J103" s="16"/>
      <c r="K103" s="18" t="str">
        <f>IF($F103="","",$F103-Settings!$B$3)</f>
        <v/>
      </c>
      <c r="L103" s="18" t="str">
        <f>IF(AND($A103="",$B103=""),"",IF($F103="","No expiry",IF($K103&lt;0,"Expired",IF($K103&lt;=Settings!$B$4,"Renew soon","Valid"))))</f>
        <v/>
      </c>
      <c r="M103" s="18" t="str">
        <f t="shared" si="1"/>
        <v/>
      </c>
    </row>
    <row r="104" spans="1:13" x14ac:dyDescent="0.3">
      <c r="A104" s="16"/>
      <c r="B104" s="16"/>
      <c r="C104" s="16"/>
      <c r="D104" s="16"/>
      <c r="E104" s="17"/>
      <c r="F104" s="17"/>
      <c r="G104" s="16"/>
      <c r="H104" s="16"/>
      <c r="I104" s="16"/>
      <c r="J104" s="16"/>
      <c r="K104" s="18" t="str">
        <f>IF($F104="","",$F104-Settings!$B$3)</f>
        <v/>
      </c>
      <c r="L104" s="18" t="str">
        <f>IF(AND($A104="",$B104=""),"",IF($F104="","No expiry",IF($K104&lt;0,"Expired",IF($K104&lt;=Settings!$B$4,"Renew soon","Valid"))))</f>
        <v/>
      </c>
      <c r="M104" s="18" t="str">
        <f t="shared" si="1"/>
        <v/>
      </c>
    </row>
    <row r="105" spans="1:13" x14ac:dyDescent="0.3">
      <c r="A105" s="16"/>
      <c r="B105" s="16"/>
      <c r="C105" s="16"/>
      <c r="D105" s="16"/>
      <c r="E105" s="17"/>
      <c r="F105" s="17"/>
      <c r="G105" s="16"/>
      <c r="H105" s="16"/>
      <c r="I105" s="16"/>
      <c r="J105" s="16"/>
      <c r="K105" s="18" t="str">
        <f>IF($F105="","",$F105-Settings!$B$3)</f>
        <v/>
      </c>
      <c r="L105" s="18" t="str">
        <f>IF(AND($A105="",$B105=""),"",IF($F105="","No expiry",IF($K105&lt;0,"Expired",IF($K105&lt;=Settings!$B$4,"Renew soon","Valid"))))</f>
        <v/>
      </c>
      <c r="M105" s="18" t="str">
        <f t="shared" si="1"/>
        <v/>
      </c>
    </row>
    <row r="106" spans="1:13" x14ac:dyDescent="0.3">
      <c r="A106" s="16"/>
      <c r="B106" s="16"/>
      <c r="C106" s="16"/>
      <c r="D106" s="16"/>
      <c r="E106" s="17"/>
      <c r="F106" s="17"/>
      <c r="G106" s="16"/>
      <c r="H106" s="16"/>
      <c r="I106" s="16"/>
      <c r="J106" s="16"/>
      <c r="K106" s="18" t="str">
        <f>IF($F106="","",$F106-Settings!$B$3)</f>
        <v/>
      </c>
      <c r="L106" s="18" t="str">
        <f>IF(AND($A106="",$B106=""),"",IF($F106="","No expiry",IF($K106&lt;0,"Expired",IF($K106&lt;=Settings!$B$4,"Renew soon","Valid"))))</f>
        <v/>
      </c>
      <c r="M106" s="18" t="str">
        <f t="shared" si="1"/>
        <v/>
      </c>
    </row>
    <row r="107" spans="1:13" x14ac:dyDescent="0.3">
      <c r="A107" s="16"/>
      <c r="B107" s="16"/>
      <c r="C107" s="16"/>
      <c r="D107" s="16"/>
      <c r="E107" s="17"/>
      <c r="F107" s="17"/>
      <c r="G107" s="16"/>
      <c r="H107" s="16"/>
      <c r="I107" s="16"/>
      <c r="J107" s="16"/>
      <c r="K107" s="18" t="str">
        <f>IF($F107="","",$F107-Settings!$B$3)</f>
        <v/>
      </c>
      <c r="L107" s="18" t="str">
        <f>IF(AND($A107="",$B107=""),"",IF($F107="","No expiry",IF($K107&lt;0,"Expired",IF($K107&lt;=Settings!$B$4,"Renew soon","Valid"))))</f>
        <v/>
      </c>
      <c r="M107" s="18" t="str">
        <f t="shared" si="1"/>
        <v/>
      </c>
    </row>
    <row r="108" spans="1:13" x14ac:dyDescent="0.3">
      <c r="A108" s="16"/>
      <c r="B108" s="16"/>
      <c r="C108" s="16"/>
      <c r="D108" s="16"/>
      <c r="E108" s="17"/>
      <c r="F108" s="17"/>
      <c r="G108" s="16"/>
      <c r="H108" s="16"/>
      <c r="I108" s="16"/>
      <c r="J108" s="16"/>
      <c r="K108" s="18" t="str">
        <f>IF($F108="","",$F108-Settings!$B$3)</f>
        <v/>
      </c>
      <c r="L108" s="18" t="str">
        <f>IF(AND($A108="",$B108=""),"",IF($F108="","No expiry",IF($K108&lt;0,"Expired",IF($K108&lt;=Settings!$B$4,"Renew soon","Valid"))))</f>
        <v/>
      </c>
      <c r="M108" s="18" t="str">
        <f t="shared" si="1"/>
        <v/>
      </c>
    </row>
    <row r="109" spans="1:13" x14ac:dyDescent="0.3">
      <c r="A109" s="16"/>
      <c r="B109" s="16"/>
      <c r="C109" s="16"/>
      <c r="D109" s="16"/>
      <c r="E109" s="17"/>
      <c r="F109" s="17"/>
      <c r="G109" s="16"/>
      <c r="H109" s="16"/>
      <c r="I109" s="16"/>
      <c r="J109" s="16"/>
      <c r="K109" s="18" t="str">
        <f>IF($F109="","",$F109-Settings!$B$3)</f>
        <v/>
      </c>
      <c r="L109" s="18" t="str">
        <f>IF(AND($A109="",$B109=""),"",IF($F109="","No expiry",IF($K109&lt;0,"Expired",IF($K109&lt;=Settings!$B$4,"Renew soon","Valid"))))</f>
        <v/>
      </c>
      <c r="M109" s="18" t="str">
        <f t="shared" si="1"/>
        <v/>
      </c>
    </row>
    <row r="110" spans="1:13" x14ac:dyDescent="0.3">
      <c r="A110" s="16"/>
      <c r="B110" s="16"/>
      <c r="C110" s="16"/>
      <c r="D110" s="16"/>
      <c r="E110" s="17"/>
      <c r="F110" s="17"/>
      <c r="G110" s="16"/>
      <c r="H110" s="16"/>
      <c r="I110" s="16"/>
      <c r="J110" s="16"/>
      <c r="K110" s="18" t="str">
        <f>IF($F110="","",$F110-Settings!$B$3)</f>
        <v/>
      </c>
      <c r="L110" s="18" t="str">
        <f>IF(AND($A110="",$B110=""),"",IF($F110="","No expiry",IF($K110&lt;0,"Expired",IF($K110&lt;=Settings!$B$4,"Renew soon","Valid"))))</f>
        <v/>
      </c>
      <c r="M110" s="18" t="str">
        <f t="shared" si="1"/>
        <v/>
      </c>
    </row>
    <row r="111" spans="1:13" x14ac:dyDescent="0.3">
      <c r="A111" s="16"/>
      <c r="B111" s="16"/>
      <c r="C111" s="16"/>
      <c r="D111" s="16"/>
      <c r="E111" s="17"/>
      <c r="F111" s="17"/>
      <c r="G111" s="16"/>
      <c r="H111" s="16"/>
      <c r="I111" s="16"/>
      <c r="J111" s="16"/>
      <c r="K111" s="18" t="str">
        <f>IF($F111="","",$F111-Settings!$B$3)</f>
        <v/>
      </c>
      <c r="L111" s="18" t="str">
        <f>IF(AND($A111="",$B111=""),"",IF($F111="","No expiry",IF($K111&lt;0,"Expired",IF($K111&lt;=Settings!$B$4,"Renew soon","Valid"))))</f>
        <v/>
      </c>
      <c r="M111" s="18" t="str">
        <f t="shared" si="1"/>
        <v/>
      </c>
    </row>
    <row r="112" spans="1:13" x14ac:dyDescent="0.3">
      <c r="A112" s="16"/>
      <c r="B112" s="16"/>
      <c r="C112" s="16"/>
      <c r="D112" s="16"/>
      <c r="E112" s="17"/>
      <c r="F112" s="17"/>
      <c r="G112" s="16"/>
      <c r="H112" s="16"/>
      <c r="I112" s="16"/>
      <c r="J112" s="16"/>
      <c r="K112" s="18" t="str">
        <f>IF($F112="","",$F112-Settings!$B$3)</f>
        <v/>
      </c>
      <c r="L112" s="18" t="str">
        <f>IF(AND($A112="",$B112=""),"",IF($F112="","No expiry",IF($K112&lt;0,"Expired",IF($K112&lt;=Settings!$B$4,"Renew soon","Valid"))))</f>
        <v/>
      </c>
      <c r="M112" s="18" t="str">
        <f t="shared" si="1"/>
        <v/>
      </c>
    </row>
    <row r="113" spans="1:13" x14ac:dyDescent="0.3">
      <c r="A113" s="16"/>
      <c r="B113" s="16"/>
      <c r="C113" s="16"/>
      <c r="D113" s="16"/>
      <c r="E113" s="17"/>
      <c r="F113" s="17"/>
      <c r="G113" s="16"/>
      <c r="H113" s="16"/>
      <c r="I113" s="16"/>
      <c r="J113" s="16"/>
      <c r="K113" s="18" t="str">
        <f>IF($F113="","",$F113-Settings!$B$3)</f>
        <v/>
      </c>
      <c r="L113" s="18" t="str">
        <f>IF(AND($A113="",$B113=""),"",IF($F113="","No expiry",IF($K113&lt;0,"Expired",IF($K113&lt;=Settings!$B$4,"Renew soon","Valid"))))</f>
        <v/>
      </c>
      <c r="M113" s="18" t="str">
        <f t="shared" si="1"/>
        <v/>
      </c>
    </row>
    <row r="114" spans="1:13" x14ac:dyDescent="0.3">
      <c r="A114" s="16"/>
      <c r="B114" s="16"/>
      <c r="C114" s="16"/>
      <c r="D114" s="16"/>
      <c r="E114" s="17"/>
      <c r="F114" s="17"/>
      <c r="G114" s="16"/>
      <c r="H114" s="16"/>
      <c r="I114" s="16"/>
      <c r="J114" s="16"/>
      <c r="K114" s="18" t="str">
        <f>IF($F114="","",$F114-Settings!$B$3)</f>
        <v/>
      </c>
      <c r="L114" s="18" t="str">
        <f>IF(AND($A114="",$B114=""),"",IF($F114="","No expiry",IF($K114&lt;0,"Expired",IF($K114&lt;=Settings!$B$4,"Renew soon","Valid"))))</f>
        <v/>
      </c>
      <c r="M114" s="18" t="str">
        <f t="shared" si="1"/>
        <v/>
      </c>
    </row>
    <row r="115" spans="1:13" x14ac:dyDescent="0.3">
      <c r="A115" s="16"/>
      <c r="B115" s="16"/>
      <c r="C115" s="16"/>
      <c r="D115" s="16"/>
      <c r="E115" s="17"/>
      <c r="F115" s="17"/>
      <c r="G115" s="16"/>
      <c r="H115" s="16"/>
      <c r="I115" s="16"/>
      <c r="J115" s="16"/>
      <c r="K115" s="18" t="str">
        <f>IF($F115="","",$F115-Settings!$B$3)</f>
        <v/>
      </c>
      <c r="L115" s="18" t="str">
        <f>IF(AND($A115="",$B115=""),"",IF($F115="","No expiry",IF($K115&lt;0,"Expired",IF($K115&lt;=Settings!$B$4,"Renew soon","Valid"))))</f>
        <v/>
      </c>
      <c r="M115" s="18" t="str">
        <f t="shared" si="1"/>
        <v/>
      </c>
    </row>
    <row r="116" spans="1:13" x14ac:dyDescent="0.3">
      <c r="A116" s="16"/>
      <c r="B116" s="16"/>
      <c r="C116" s="16"/>
      <c r="D116" s="16"/>
      <c r="E116" s="17"/>
      <c r="F116" s="17"/>
      <c r="G116" s="16"/>
      <c r="H116" s="16"/>
      <c r="I116" s="16"/>
      <c r="J116" s="16"/>
      <c r="K116" s="18" t="str">
        <f>IF($F116="","",$F116-Settings!$B$3)</f>
        <v/>
      </c>
      <c r="L116" s="18" t="str">
        <f>IF(AND($A116="",$B116=""),"",IF($F116="","No expiry",IF($K116&lt;0,"Expired",IF($K116&lt;=Settings!$B$4,"Renew soon","Valid"))))</f>
        <v/>
      </c>
      <c r="M116" s="18" t="str">
        <f t="shared" si="1"/>
        <v/>
      </c>
    </row>
    <row r="117" spans="1:13" x14ac:dyDescent="0.3">
      <c r="A117" s="16"/>
      <c r="B117" s="16"/>
      <c r="C117" s="16"/>
      <c r="D117" s="16"/>
      <c r="E117" s="17"/>
      <c r="F117" s="17"/>
      <c r="G117" s="16"/>
      <c r="H117" s="16"/>
      <c r="I117" s="16"/>
      <c r="J117" s="16"/>
      <c r="K117" s="18" t="str">
        <f>IF($F117="","",$F117-Settings!$B$3)</f>
        <v/>
      </c>
      <c r="L117" s="18" t="str">
        <f>IF(AND($A117="",$B117=""),"",IF($F117="","No expiry",IF($K117&lt;0,"Expired",IF($K117&lt;=Settings!$B$4,"Renew soon","Valid"))))</f>
        <v/>
      </c>
      <c r="M117" s="18" t="str">
        <f t="shared" si="1"/>
        <v/>
      </c>
    </row>
    <row r="118" spans="1:13" x14ac:dyDescent="0.3">
      <c r="A118" s="16"/>
      <c r="B118" s="16"/>
      <c r="C118" s="16"/>
      <c r="D118" s="16"/>
      <c r="E118" s="17"/>
      <c r="F118" s="17"/>
      <c r="G118" s="16"/>
      <c r="H118" s="16"/>
      <c r="I118" s="16"/>
      <c r="J118" s="16"/>
      <c r="K118" s="18" t="str">
        <f>IF($F118="","",$F118-Settings!$B$3)</f>
        <v/>
      </c>
      <c r="L118" s="18" t="str">
        <f>IF(AND($A118="",$B118=""),"",IF($F118="","No expiry",IF($K118&lt;0,"Expired",IF($K118&lt;=Settings!$B$4,"Renew soon","Valid"))))</f>
        <v/>
      </c>
      <c r="M118" s="18" t="str">
        <f t="shared" si="1"/>
        <v/>
      </c>
    </row>
    <row r="119" spans="1:13" x14ac:dyDescent="0.3">
      <c r="A119" s="16"/>
      <c r="B119" s="16"/>
      <c r="C119" s="16"/>
      <c r="D119" s="16"/>
      <c r="E119" s="17"/>
      <c r="F119" s="17"/>
      <c r="G119" s="16"/>
      <c r="H119" s="16"/>
      <c r="I119" s="16"/>
      <c r="J119" s="16"/>
      <c r="K119" s="18" t="str">
        <f>IF($F119="","",$F119-Settings!$B$3)</f>
        <v/>
      </c>
      <c r="L119" s="18" t="str">
        <f>IF(AND($A119="",$B119=""),"",IF($F119="","No expiry",IF($K119&lt;0,"Expired",IF($K119&lt;=Settings!$B$4,"Renew soon","Valid"))))</f>
        <v/>
      </c>
      <c r="M119" s="18" t="str">
        <f t="shared" si="1"/>
        <v/>
      </c>
    </row>
    <row r="120" spans="1:13" x14ac:dyDescent="0.3">
      <c r="A120" s="16"/>
      <c r="B120" s="16"/>
      <c r="C120" s="16"/>
      <c r="D120" s="16"/>
      <c r="E120" s="17"/>
      <c r="F120" s="17"/>
      <c r="G120" s="16"/>
      <c r="H120" s="16"/>
      <c r="I120" s="16"/>
      <c r="J120" s="16"/>
      <c r="K120" s="18" t="str">
        <f>IF($F120="","",$F120-Settings!$B$3)</f>
        <v/>
      </c>
      <c r="L120" s="18" t="str">
        <f>IF(AND($A120="",$B120=""),"",IF($F120="","No expiry",IF($K120&lt;0,"Expired",IF($K120&lt;=Settings!$B$4,"Renew soon","Valid"))))</f>
        <v/>
      </c>
      <c r="M120" s="18" t="str">
        <f t="shared" si="1"/>
        <v/>
      </c>
    </row>
    <row r="121" spans="1:13" x14ac:dyDescent="0.3">
      <c r="A121" s="16"/>
      <c r="B121" s="16"/>
      <c r="C121" s="16"/>
      <c r="D121" s="16"/>
      <c r="E121" s="17"/>
      <c r="F121" s="17"/>
      <c r="G121" s="16"/>
      <c r="H121" s="16"/>
      <c r="I121" s="16"/>
      <c r="J121" s="16"/>
      <c r="K121" s="18" t="str">
        <f>IF($F121="","",$F121-Settings!$B$3)</f>
        <v/>
      </c>
      <c r="L121" s="18" t="str">
        <f>IF(AND($A121="",$B121=""),"",IF($F121="","No expiry",IF($K121&lt;0,"Expired",IF($K121&lt;=Settings!$B$4,"Renew soon","Valid"))))</f>
        <v/>
      </c>
      <c r="M121" s="18" t="str">
        <f t="shared" si="1"/>
        <v/>
      </c>
    </row>
    <row r="122" spans="1:13" x14ac:dyDescent="0.3">
      <c r="A122" s="16"/>
      <c r="B122" s="16"/>
      <c r="C122" s="16"/>
      <c r="D122" s="16"/>
      <c r="E122" s="17"/>
      <c r="F122" s="17"/>
      <c r="G122" s="16"/>
      <c r="H122" s="16"/>
      <c r="I122" s="16"/>
      <c r="J122" s="16"/>
      <c r="K122" s="18" t="str">
        <f>IF($F122="","",$F122-Settings!$B$3)</f>
        <v/>
      </c>
      <c r="L122" s="18" t="str">
        <f>IF(AND($A122="",$B122=""),"",IF($F122="","No expiry",IF($K122&lt;0,"Expired",IF($K122&lt;=Settings!$B$4,"Renew soon","Valid"))))</f>
        <v/>
      </c>
      <c r="M122" s="18" t="str">
        <f t="shared" si="1"/>
        <v/>
      </c>
    </row>
    <row r="123" spans="1:13" x14ac:dyDescent="0.3">
      <c r="A123" s="16"/>
      <c r="B123" s="16"/>
      <c r="C123" s="16"/>
      <c r="D123" s="16"/>
      <c r="E123" s="17"/>
      <c r="F123" s="17"/>
      <c r="G123" s="16"/>
      <c r="H123" s="16"/>
      <c r="I123" s="16"/>
      <c r="J123" s="16"/>
      <c r="K123" s="18" t="str">
        <f>IF($F123="","",$F123-Settings!$B$3)</f>
        <v/>
      </c>
      <c r="L123" s="18" t="str">
        <f>IF(AND($A123="",$B123=""),"",IF($F123="","No expiry",IF($K123&lt;0,"Expired",IF($K123&lt;=Settings!$B$4,"Renew soon","Valid"))))</f>
        <v/>
      </c>
      <c r="M123" s="18" t="str">
        <f t="shared" si="1"/>
        <v/>
      </c>
    </row>
    <row r="124" spans="1:13" x14ac:dyDescent="0.3">
      <c r="A124" s="16"/>
      <c r="B124" s="16"/>
      <c r="C124" s="16"/>
      <c r="D124" s="16"/>
      <c r="E124" s="17"/>
      <c r="F124" s="17"/>
      <c r="G124" s="16"/>
      <c r="H124" s="16"/>
      <c r="I124" s="16"/>
      <c r="J124" s="16"/>
      <c r="K124" s="18" t="str">
        <f>IF($F124="","",$F124-Settings!$B$3)</f>
        <v/>
      </c>
      <c r="L124" s="18" t="str">
        <f>IF(AND($A124="",$B124=""),"",IF($F124="","No expiry",IF($K124&lt;0,"Expired",IF($K124&lt;=Settings!$B$4,"Renew soon","Valid"))))</f>
        <v/>
      </c>
      <c r="M124" s="18" t="str">
        <f t="shared" si="1"/>
        <v/>
      </c>
    </row>
    <row r="125" spans="1:13" x14ac:dyDescent="0.3">
      <c r="A125" s="16"/>
      <c r="B125" s="16"/>
      <c r="C125" s="16"/>
      <c r="D125" s="16"/>
      <c r="E125" s="17"/>
      <c r="F125" s="17"/>
      <c r="G125" s="16"/>
      <c r="H125" s="16"/>
      <c r="I125" s="16"/>
      <c r="J125" s="16"/>
      <c r="K125" s="18" t="str">
        <f>IF($F125="","",$F125-Settings!$B$3)</f>
        <v/>
      </c>
      <c r="L125" s="18" t="str">
        <f>IF(AND($A125="",$B125=""),"",IF($F125="","No expiry",IF($K125&lt;0,"Expired",IF($K125&lt;=Settings!$B$4,"Renew soon","Valid"))))</f>
        <v/>
      </c>
      <c r="M125" s="18" t="str">
        <f t="shared" si="1"/>
        <v/>
      </c>
    </row>
    <row r="126" spans="1:13" x14ac:dyDescent="0.3">
      <c r="A126" s="16"/>
      <c r="B126" s="16"/>
      <c r="C126" s="16"/>
      <c r="D126" s="16"/>
      <c r="E126" s="17"/>
      <c r="F126" s="17"/>
      <c r="G126" s="16"/>
      <c r="H126" s="16"/>
      <c r="I126" s="16"/>
      <c r="J126" s="16"/>
      <c r="K126" s="18" t="str">
        <f>IF($F126="","",$F126-Settings!$B$3)</f>
        <v/>
      </c>
      <c r="L126" s="18" t="str">
        <f>IF(AND($A126="",$B126=""),"",IF($F126="","No expiry",IF($K126&lt;0,"Expired",IF($K126&lt;=Settings!$B$4,"Renew soon","Valid"))))</f>
        <v/>
      </c>
      <c r="M126" s="18" t="str">
        <f t="shared" si="1"/>
        <v/>
      </c>
    </row>
    <row r="127" spans="1:13" x14ac:dyDescent="0.3">
      <c r="A127" s="16"/>
      <c r="B127" s="16"/>
      <c r="C127" s="16"/>
      <c r="D127" s="16"/>
      <c r="E127" s="17"/>
      <c r="F127" s="17"/>
      <c r="G127" s="16"/>
      <c r="H127" s="16"/>
      <c r="I127" s="16"/>
      <c r="J127" s="16"/>
      <c r="K127" s="18" t="str">
        <f>IF($F127="","",$F127-Settings!$B$3)</f>
        <v/>
      </c>
      <c r="L127" s="18" t="str">
        <f>IF(AND($A127="",$B127=""),"",IF($F127="","No expiry",IF($K127&lt;0,"Expired",IF($K127&lt;=Settings!$B$4,"Renew soon","Valid"))))</f>
        <v/>
      </c>
      <c r="M127" s="18" t="str">
        <f t="shared" si="1"/>
        <v/>
      </c>
    </row>
    <row r="128" spans="1:13" x14ac:dyDescent="0.3">
      <c r="A128" s="16"/>
      <c r="B128" s="16"/>
      <c r="C128" s="16"/>
      <c r="D128" s="16"/>
      <c r="E128" s="17"/>
      <c r="F128" s="17"/>
      <c r="G128" s="16"/>
      <c r="H128" s="16"/>
      <c r="I128" s="16"/>
      <c r="J128" s="16"/>
      <c r="K128" s="18" t="str">
        <f>IF($F128="","",$F128-Settings!$B$3)</f>
        <v/>
      </c>
      <c r="L128" s="18" t="str">
        <f>IF(AND($A128="",$B128=""),"",IF($F128="","No expiry",IF($K128&lt;0,"Expired",IF($K128&lt;=Settings!$B$4,"Renew soon","Valid"))))</f>
        <v/>
      </c>
      <c r="M128" s="18" t="str">
        <f t="shared" si="1"/>
        <v/>
      </c>
    </row>
    <row r="129" spans="1:13" x14ac:dyDescent="0.3">
      <c r="A129" s="16"/>
      <c r="B129" s="16"/>
      <c r="C129" s="16"/>
      <c r="D129" s="16"/>
      <c r="E129" s="17"/>
      <c r="F129" s="17"/>
      <c r="G129" s="16"/>
      <c r="H129" s="16"/>
      <c r="I129" s="16"/>
      <c r="J129" s="16"/>
      <c r="K129" s="18" t="str">
        <f>IF($F129="","",$F129-Settings!$B$3)</f>
        <v/>
      </c>
      <c r="L129" s="18" t="str">
        <f>IF(AND($A129="",$B129=""),"",IF($F129="","No expiry",IF($K129&lt;0,"Expired",IF($K129&lt;=Settings!$B$4,"Renew soon","Valid"))))</f>
        <v/>
      </c>
      <c r="M129" s="18" t="str">
        <f t="shared" si="1"/>
        <v/>
      </c>
    </row>
    <row r="130" spans="1:13" x14ac:dyDescent="0.3">
      <c r="A130" s="16"/>
      <c r="B130" s="16"/>
      <c r="C130" s="16"/>
      <c r="D130" s="16"/>
      <c r="E130" s="17"/>
      <c r="F130" s="17"/>
      <c r="G130" s="16"/>
      <c r="H130" s="16"/>
      <c r="I130" s="16"/>
      <c r="J130" s="16"/>
      <c r="K130" s="18" t="str">
        <f>IF($F130="","",$F130-Settings!$B$3)</f>
        <v/>
      </c>
      <c r="L130" s="18" t="str">
        <f>IF(AND($A130="",$B130=""),"",IF($F130="","No expiry",IF($K130&lt;0,"Expired",IF($K130&lt;=Settings!$B$4,"Renew soon","Valid"))))</f>
        <v/>
      </c>
      <c r="M130" s="18" t="str">
        <f t="shared" si="1"/>
        <v/>
      </c>
    </row>
    <row r="131" spans="1:13" x14ac:dyDescent="0.3">
      <c r="A131" s="16"/>
      <c r="B131" s="16"/>
      <c r="C131" s="16"/>
      <c r="D131" s="16"/>
      <c r="E131" s="17"/>
      <c r="F131" s="17"/>
      <c r="G131" s="16"/>
      <c r="H131" s="16"/>
      <c r="I131" s="16"/>
      <c r="J131" s="16"/>
      <c r="K131" s="18" t="str">
        <f>IF($F131="","",$F131-Settings!$B$3)</f>
        <v/>
      </c>
      <c r="L131" s="18" t="str">
        <f>IF(AND($A131="",$B131=""),"",IF($F131="","No expiry",IF($K131&lt;0,"Expired",IF($K131&lt;=Settings!$B$4,"Renew soon","Valid"))))</f>
        <v/>
      </c>
      <c r="M131" s="18" t="str">
        <f t="shared" si="1"/>
        <v/>
      </c>
    </row>
    <row r="132" spans="1:13" x14ac:dyDescent="0.3">
      <c r="A132" s="16"/>
      <c r="B132" s="16"/>
      <c r="C132" s="16"/>
      <c r="D132" s="16"/>
      <c r="E132" s="17"/>
      <c r="F132" s="17"/>
      <c r="G132" s="16"/>
      <c r="H132" s="16"/>
      <c r="I132" s="16"/>
      <c r="J132" s="16"/>
      <c r="K132" s="18" t="str">
        <f>IF($F132="","",$F132-Settings!$B$3)</f>
        <v/>
      </c>
      <c r="L132" s="18" t="str">
        <f>IF(AND($A132="",$B132=""),"",IF($F132="","No expiry",IF($K132&lt;0,"Expired",IF($K132&lt;=Settings!$B$4,"Renew soon","Valid"))))</f>
        <v/>
      </c>
      <c r="M132" s="18" t="str">
        <f t="shared" si="1"/>
        <v/>
      </c>
    </row>
    <row r="133" spans="1:13" x14ac:dyDescent="0.3">
      <c r="A133" s="16"/>
      <c r="B133" s="16"/>
      <c r="C133" s="16"/>
      <c r="D133" s="16"/>
      <c r="E133" s="17"/>
      <c r="F133" s="17"/>
      <c r="G133" s="16"/>
      <c r="H133" s="16"/>
      <c r="I133" s="16"/>
      <c r="J133" s="16"/>
      <c r="K133" s="18" t="str">
        <f>IF($F133="","",$F133-Settings!$B$3)</f>
        <v/>
      </c>
      <c r="L133" s="18" t="str">
        <f>IF(AND($A133="",$B133=""),"",IF($F133="","No expiry",IF($K133&lt;0,"Expired",IF($K133&lt;=Settings!$B$4,"Renew soon","Valid"))))</f>
        <v/>
      </c>
      <c r="M133" s="18" t="str">
        <f t="shared" ref="M133:M196" si="2">IF($F133="","",$F133+ROW()/100000)</f>
        <v/>
      </c>
    </row>
    <row r="134" spans="1:13" x14ac:dyDescent="0.3">
      <c r="A134" s="16"/>
      <c r="B134" s="16"/>
      <c r="C134" s="16"/>
      <c r="D134" s="16"/>
      <c r="E134" s="17"/>
      <c r="F134" s="17"/>
      <c r="G134" s="16"/>
      <c r="H134" s="16"/>
      <c r="I134" s="16"/>
      <c r="J134" s="16"/>
      <c r="K134" s="18" t="str">
        <f>IF($F134="","",$F134-Settings!$B$3)</f>
        <v/>
      </c>
      <c r="L134" s="18" t="str">
        <f>IF(AND($A134="",$B134=""),"",IF($F134="","No expiry",IF($K134&lt;0,"Expired",IF($K134&lt;=Settings!$B$4,"Renew soon","Valid"))))</f>
        <v/>
      </c>
      <c r="M134" s="18" t="str">
        <f t="shared" si="2"/>
        <v/>
      </c>
    </row>
    <row r="135" spans="1:13" x14ac:dyDescent="0.3">
      <c r="A135" s="16"/>
      <c r="B135" s="16"/>
      <c r="C135" s="16"/>
      <c r="D135" s="16"/>
      <c r="E135" s="17"/>
      <c r="F135" s="17"/>
      <c r="G135" s="16"/>
      <c r="H135" s="16"/>
      <c r="I135" s="16"/>
      <c r="J135" s="16"/>
      <c r="K135" s="18" t="str">
        <f>IF($F135="","",$F135-Settings!$B$3)</f>
        <v/>
      </c>
      <c r="L135" s="18" t="str">
        <f>IF(AND($A135="",$B135=""),"",IF($F135="","No expiry",IF($K135&lt;0,"Expired",IF($K135&lt;=Settings!$B$4,"Renew soon","Valid"))))</f>
        <v/>
      </c>
      <c r="M135" s="18" t="str">
        <f t="shared" si="2"/>
        <v/>
      </c>
    </row>
    <row r="136" spans="1:13" x14ac:dyDescent="0.3">
      <c r="A136" s="16"/>
      <c r="B136" s="16"/>
      <c r="C136" s="16"/>
      <c r="D136" s="16"/>
      <c r="E136" s="17"/>
      <c r="F136" s="17"/>
      <c r="G136" s="16"/>
      <c r="H136" s="16"/>
      <c r="I136" s="16"/>
      <c r="J136" s="16"/>
      <c r="K136" s="18" t="str">
        <f>IF($F136="","",$F136-Settings!$B$3)</f>
        <v/>
      </c>
      <c r="L136" s="18" t="str">
        <f>IF(AND($A136="",$B136=""),"",IF($F136="","No expiry",IF($K136&lt;0,"Expired",IF($K136&lt;=Settings!$B$4,"Renew soon","Valid"))))</f>
        <v/>
      </c>
      <c r="M136" s="18" t="str">
        <f t="shared" si="2"/>
        <v/>
      </c>
    </row>
    <row r="137" spans="1:13" x14ac:dyDescent="0.3">
      <c r="A137" s="16"/>
      <c r="B137" s="16"/>
      <c r="C137" s="16"/>
      <c r="D137" s="16"/>
      <c r="E137" s="17"/>
      <c r="F137" s="17"/>
      <c r="G137" s="16"/>
      <c r="H137" s="16"/>
      <c r="I137" s="16"/>
      <c r="J137" s="16"/>
      <c r="K137" s="18" t="str">
        <f>IF($F137="","",$F137-Settings!$B$3)</f>
        <v/>
      </c>
      <c r="L137" s="18" t="str">
        <f>IF(AND($A137="",$B137=""),"",IF($F137="","No expiry",IF($K137&lt;0,"Expired",IF($K137&lt;=Settings!$B$4,"Renew soon","Valid"))))</f>
        <v/>
      </c>
      <c r="M137" s="18" t="str">
        <f t="shared" si="2"/>
        <v/>
      </c>
    </row>
    <row r="138" spans="1:13" x14ac:dyDescent="0.3">
      <c r="A138" s="16"/>
      <c r="B138" s="16"/>
      <c r="C138" s="16"/>
      <c r="D138" s="16"/>
      <c r="E138" s="17"/>
      <c r="F138" s="17"/>
      <c r="G138" s="16"/>
      <c r="H138" s="16"/>
      <c r="I138" s="16"/>
      <c r="J138" s="16"/>
      <c r="K138" s="18" t="str">
        <f>IF($F138="","",$F138-Settings!$B$3)</f>
        <v/>
      </c>
      <c r="L138" s="18" t="str">
        <f>IF(AND($A138="",$B138=""),"",IF($F138="","No expiry",IF($K138&lt;0,"Expired",IF($K138&lt;=Settings!$B$4,"Renew soon","Valid"))))</f>
        <v/>
      </c>
      <c r="M138" s="18" t="str">
        <f t="shared" si="2"/>
        <v/>
      </c>
    </row>
    <row r="139" spans="1:13" x14ac:dyDescent="0.3">
      <c r="A139" s="16"/>
      <c r="B139" s="16"/>
      <c r="C139" s="16"/>
      <c r="D139" s="16"/>
      <c r="E139" s="17"/>
      <c r="F139" s="17"/>
      <c r="G139" s="16"/>
      <c r="H139" s="16"/>
      <c r="I139" s="16"/>
      <c r="J139" s="16"/>
      <c r="K139" s="18" t="str">
        <f>IF($F139="","",$F139-Settings!$B$3)</f>
        <v/>
      </c>
      <c r="L139" s="18" t="str">
        <f>IF(AND($A139="",$B139=""),"",IF($F139="","No expiry",IF($K139&lt;0,"Expired",IF($K139&lt;=Settings!$B$4,"Renew soon","Valid"))))</f>
        <v/>
      </c>
      <c r="M139" s="18" t="str">
        <f t="shared" si="2"/>
        <v/>
      </c>
    </row>
    <row r="140" spans="1:13" x14ac:dyDescent="0.3">
      <c r="A140" s="16"/>
      <c r="B140" s="16"/>
      <c r="C140" s="16"/>
      <c r="D140" s="16"/>
      <c r="E140" s="17"/>
      <c r="F140" s="17"/>
      <c r="G140" s="16"/>
      <c r="H140" s="16"/>
      <c r="I140" s="16"/>
      <c r="J140" s="16"/>
      <c r="K140" s="18" t="str">
        <f>IF($F140="","",$F140-Settings!$B$3)</f>
        <v/>
      </c>
      <c r="L140" s="18" t="str">
        <f>IF(AND($A140="",$B140=""),"",IF($F140="","No expiry",IF($K140&lt;0,"Expired",IF($K140&lt;=Settings!$B$4,"Renew soon","Valid"))))</f>
        <v/>
      </c>
      <c r="M140" s="18" t="str">
        <f t="shared" si="2"/>
        <v/>
      </c>
    </row>
    <row r="141" spans="1:13" x14ac:dyDescent="0.3">
      <c r="A141" s="16"/>
      <c r="B141" s="16"/>
      <c r="C141" s="16"/>
      <c r="D141" s="16"/>
      <c r="E141" s="17"/>
      <c r="F141" s="17"/>
      <c r="G141" s="16"/>
      <c r="H141" s="16"/>
      <c r="I141" s="16"/>
      <c r="J141" s="16"/>
      <c r="K141" s="18" t="str">
        <f>IF($F141="","",$F141-Settings!$B$3)</f>
        <v/>
      </c>
      <c r="L141" s="18" t="str">
        <f>IF(AND($A141="",$B141=""),"",IF($F141="","No expiry",IF($K141&lt;0,"Expired",IF($K141&lt;=Settings!$B$4,"Renew soon","Valid"))))</f>
        <v/>
      </c>
      <c r="M141" s="18" t="str">
        <f t="shared" si="2"/>
        <v/>
      </c>
    </row>
    <row r="142" spans="1:13" x14ac:dyDescent="0.3">
      <c r="A142" s="16"/>
      <c r="B142" s="16"/>
      <c r="C142" s="16"/>
      <c r="D142" s="16"/>
      <c r="E142" s="17"/>
      <c r="F142" s="17"/>
      <c r="G142" s="16"/>
      <c r="H142" s="16"/>
      <c r="I142" s="16"/>
      <c r="J142" s="16"/>
      <c r="K142" s="18" t="str">
        <f>IF($F142="","",$F142-Settings!$B$3)</f>
        <v/>
      </c>
      <c r="L142" s="18" t="str">
        <f>IF(AND($A142="",$B142=""),"",IF($F142="","No expiry",IF($K142&lt;0,"Expired",IF($K142&lt;=Settings!$B$4,"Renew soon","Valid"))))</f>
        <v/>
      </c>
      <c r="M142" s="18" t="str">
        <f t="shared" si="2"/>
        <v/>
      </c>
    </row>
    <row r="143" spans="1:13" x14ac:dyDescent="0.3">
      <c r="A143" s="16"/>
      <c r="B143" s="16"/>
      <c r="C143" s="16"/>
      <c r="D143" s="16"/>
      <c r="E143" s="17"/>
      <c r="F143" s="17"/>
      <c r="G143" s="16"/>
      <c r="H143" s="16"/>
      <c r="I143" s="16"/>
      <c r="J143" s="16"/>
      <c r="K143" s="18" t="str">
        <f>IF($F143="","",$F143-Settings!$B$3)</f>
        <v/>
      </c>
      <c r="L143" s="18" t="str">
        <f>IF(AND($A143="",$B143=""),"",IF($F143="","No expiry",IF($K143&lt;0,"Expired",IF($K143&lt;=Settings!$B$4,"Renew soon","Valid"))))</f>
        <v/>
      </c>
      <c r="M143" s="18" t="str">
        <f t="shared" si="2"/>
        <v/>
      </c>
    </row>
    <row r="144" spans="1:13" x14ac:dyDescent="0.3">
      <c r="A144" s="16"/>
      <c r="B144" s="16"/>
      <c r="C144" s="16"/>
      <c r="D144" s="16"/>
      <c r="E144" s="17"/>
      <c r="F144" s="17"/>
      <c r="G144" s="16"/>
      <c r="H144" s="16"/>
      <c r="I144" s="16"/>
      <c r="J144" s="16"/>
      <c r="K144" s="18" t="str">
        <f>IF($F144="","",$F144-Settings!$B$3)</f>
        <v/>
      </c>
      <c r="L144" s="18" t="str">
        <f>IF(AND($A144="",$B144=""),"",IF($F144="","No expiry",IF($K144&lt;0,"Expired",IF($K144&lt;=Settings!$B$4,"Renew soon","Valid"))))</f>
        <v/>
      </c>
      <c r="M144" s="18" t="str">
        <f t="shared" si="2"/>
        <v/>
      </c>
    </row>
    <row r="145" spans="1:13" x14ac:dyDescent="0.3">
      <c r="A145" s="16"/>
      <c r="B145" s="16"/>
      <c r="C145" s="16"/>
      <c r="D145" s="16"/>
      <c r="E145" s="17"/>
      <c r="F145" s="17"/>
      <c r="G145" s="16"/>
      <c r="H145" s="16"/>
      <c r="I145" s="16"/>
      <c r="J145" s="16"/>
      <c r="K145" s="18" t="str">
        <f>IF($F145="","",$F145-Settings!$B$3)</f>
        <v/>
      </c>
      <c r="L145" s="18" t="str">
        <f>IF(AND($A145="",$B145=""),"",IF($F145="","No expiry",IF($K145&lt;0,"Expired",IF($K145&lt;=Settings!$B$4,"Renew soon","Valid"))))</f>
        <v/>
      </c>
      <c r="M145" s="18" t="str">
        <f t="shared" si="2"/>
        <v/>
      </c>
    </row>
    <row r="146" spans="1:13" x14ac:dyDescent="0.3">
      <c r="A146" s="16"/>
      <c r="B146" s="16"/>
      <c r="C146" s="16"/>
      <c r="D146" s="16"/>
      <c r="E146" s="17"/>
      <c r="F146" s="17"/>
      <c r="G146" s="16"/>
      <c r="H146" s="16"/>
      <c r="I146" s="16"/>
      <c r="J146" s="16"/>
      <c r="K146" s="18" t="str">
        <f>IF($F146="","",$F146-Settings!$B$3)</f>
        <v/>
      </c>
      <c r="L146" s="18" t="str">
        <f>IF(AND($A146="",$B146=""),"",IF($F146="","No expiry",IF($K146&lt;0,"Expired",IF($K146&lt;=Settings!$B$4,"Renew soon","Valid"))))</f>
        <v/>
      </c>
      <c r="M146" s="18" t="str">
        <f t="shared" si="2"/>
        <v/>
      </c>
    </row>
    <row r="147" spans="1:13" x14ac:dyDescent="0.3">
      <c r="A147" s="16"/>
      <c r="B147" s="16"/>
      <c r="C147" s="16"/>
      <c r="D147" s="16"/>
      <c r="E147" s="17"/>
      <c r="F147" s="17"/>
      <c r="G147" s="16"/>
      <c r="H147" s="16"/>
      <c r="I147" s="16"/>
      <c r="J147" s="16"/>
      <c r="K147" s="18" t="str">
        <f>IF($F147="","",$F147-Settings!$B$3)</f>
        <v/>
      </c>
      <c r="L147" s="18" t="str">
        <f>IF(AND($A147="",$B147=""),"",IF($F147="","No expiry",IF($K147&lt;0,"Expired",IF($K147&lt;=Settings!$B$4,"Renew soon","Valid"))))</f>
        <v/>
      </c>
      <c r="M147" s="18" t="str">
        <f t="shared" si="2"/>
        <v/>
      </c>
    </row>
    <row r="148" spans="1:13" x14ac:dyDescent="0.3">
      <c r="A148" s="16"/>
      <c r="B148" s="16"/>
      <c r="C148" s="16"/>
      <c r="D148" s="16"/>
      <c r="E148" s="17"/>
      <c r="F148" s="17"/>
      <c r="G148" s="16"/>
      <c r="H148" s="16"/>
      <c r="I148" s="16"/>
      <c r="J148" s="16"/>
      <c r="K148" s="18" t="str">
        <f>IF($F148="","",$F148-Settings!$B$3)</f>
        <v/>
      </c>
      <c r="L148" s="18" t="str">
        <f>IF(AND($A148="",$B148=""),"",IF($F148="","No expiry",IF($K148&lt;0,"Expired",IF($K148&lt;=Settings!$B$4,"Renew soon","Valid"))))</f>
        <v/>
      </c>
      <c r="M148" s="18" t="str">
        <f t="shared" si="2"/>
        <v/>
      </c>
    </row>
    <row r="149" spans="1:13" x14ac:dyDescent="0.3">
      <c r="A149" s="16"/>
      <c r="B149" s="16"/>
      <c r="C149" s="16"/>
      <c r="D149" s="16"/>
      <c r="E149" s="17"/>
      <c r="F149" s="17"/>
      <c r="G149" s="16"/>
      <c r="H149" s="16"/>
      <c r="I149" s="16"/>
      <c r="J149" s="16"/>
      <c r="K149" s="18" t="str">
        <f>IF($F149="","",$F149-Settings!$B$3)</f>
        <v/>
      </c>
      <c r="L149" s="18" t="str">
        <f>IF(AND($A149="",$B149=""),"",IF($F149="","No expiry",IF($K149&lt;0,"Expired",IF($K149&lt;=Settings!$B$4,"Renew soon","Valid"))))</f>
        <v/>
      </c>
      <c r="M149" s="18" t="str">
        <f t="shared" si="2"/>
        <v/>
      </c>
    </row>
    <row r="150" spans="1:13" x14ac:dyDescent="0.3">
      <c r="A150" s="16"/>
      <c r="B150" s="16"/>
      <c r="C150" s="16"/>
      <c r="D150" s="16"/>
      <c r="E150" s="17"/>
      <c r="F150" s="17"/>
      <c r="G150" s="16"/>
      <c r="H150" s="16"/>
      <c r="I150" s="16"/>
      <c r="J150" s="16"/>
      <c r="K150" s="18" t="str">
        <f>IF($F150="","",$F150-Settings!$B$3)</f>
        <v/>
      </c>
      <c r="L150" s="18" t="str">
        <f>IF(AND($A150="",$B150=""),"",IF($F150="","No expiry",IF($K150&lt;0,"Expired",IF($K150&lt;=Settings!$B$4,"Renew soon","Valid"))))</f>
        <v/>
      </c>
      <c r="M150" s="18" t="str">
        <f t="shared" si="2"/>
        <v/>
      </c>
    </row>
    <row r="151" spans="1:13" x14ac:dyDescent="0.3">
      <c r="A151" s="16"/>
      <c r="B151" s="16"/>
      <c r="C151" s="16"/>
      <c r="D151" s="16"/>
      <c r="E151" s="17"/>
      <c r="F151" s="17"/>
      <c r="G151" s="16"/>
      <c r="H151" s="16"/>
      <c r="I151" s="16"/>
      <c r="J151" s="16"/>
      <c r="K151" s="18" t="str">
        <f>IF($F151="","",$F151-Settings!$B$3)</f>
        <v/>
      </c>
      <c r="L151" s="18" t="str">
        <f>IF(AND($A151="",$B151=""),"",IF($F151="","No expiry",IF($K151&lt;0,"Expired",IF($K151&lt;=Settings!$B$4,"Renew soon","Valid"))))</f>
        <v/>
      </c>
      <c r="M151" s="18" t="str">
        <f t="shared" si="2"/>
        <v/>
      </c>
    </row>
    <row r="152" spans="1:13" x14ac:dyDescent="0.3">
      <c r="A152" s="16"/>
      <c r="B152" s="16"/>
      <c r="C152" s="16"/>
      <c r="D152" s="16"/>
      <c r="E152" s="17"/>
      <c r="F152" s="17"/>
      <c r="G152" s="16"/>
      <c r="H152" s="16"/>
      <c r="I152" s="16"/>
      <c r="J152" s="16"/>
      <c r="K152" s="18" t="str">
        <f>IF($F152="","",$F152-Settings!$B$3)</f>
        <v/>
      </c>
      <c r="L152" s="18" t="str">
        <f>IF(AND($A152="",$B152=""),"",IF($F152="","No expiry",IF($K152&lt;0,"Expired",IF($K152&lt;=Settings!$B$4,"Renew soon","Valid"))))</f>
        <v/>
      </c>
      <c r="M152" s="18" t="str">
        <f t="shared" si="2"/>
        <v/>
      </c>
    </row>
    <row r="153" spans="1:13" x14ac:dyDescent="0.3">
      <c r="A153" s="16"/>
      <c r="B153" s="16"/>
      <c r="C153" s="16"/>
      <c r="D153" s="16"/>
      <c r="E153" s="17"/>
      <c r="F153" s="17"/>
      <c r="G153" s="16"/>
      <c r="H153" s="16"/>
      <c r="I153" s="16"/>
      <c r="J153" s="16"/>
      <c r="K153" s="18" t="str">
        <f>IF($F153="","",$F153-Settings!$B$3)</f>
        <v/>
      </c>
      <c r="L153" s="18" t="str">
        <f>IF(AND($A153="",$B153=""),"",IF($F153="","No expiry",IF($K153&lt;0,"Expired",IF($K153&lt;=Settings!$B$4,"Renew soon","Valid"))))</f>
        <v/>
      </c>
      <c r="M153" s="18" t="str">
        <f t="shared" si="2"/>
        <v/>
      </c>
    </row>
    <row r="154" spans="1:13" x14ac:dyDescent="0.3">
      <c r="A154" s="16"/>
      <c r="B154" s="16"/>
      <c r="C154" s="16"/>
      <c r="D154" s="16"/>
      <c r="E154" s="17"/>
      <c r="F154" s="17"/>
      <c r="G154" s="16"/>
      <c r="H154" s="16"/>
      <c r="I154" s="16"/>
      <c r="J154" s="16"/>
      <c r="K154" s="18" t="str">
        <f>IF($F154="","",$F154-Settings!$B$3)</f>
        <v/>
      </c>
      <c r="L154" s="18" t="str">
        <f>IF(AND($A154="",$B154=""),"",IF($F154="","No expiry",IF($K154&lt;0,"Expired",IF($K154&lt;=Settings!$B$4,"Renew soon","Valid"))))</f>
        <v/>
      </c>
      <c r="M154" s="18" t="str">
        <f t="shared" si="2"/>
        <v/>
      </c>
    </row>
    <row r="155" spans="1:13" x14ac:dyDescent="0.3">
      <c r="A155" s="16"/>
      <c r="B155" s="16"/>
      <c r="C155" s="16"/>
      <c r="D155" s="16"/>
      <c r="E155" s="17"/>
      <c r="F155" s="17"/>
      <c r="G155" s="16"/>
      <c r="H155" s="16"/>
      <c r="I155" s="16"/>
      <c r="J155" s="16"/>
      <c r="K155" s="18" t="str">
        <f>IF($F155="","",$F155-Settings!$B$3)</f>
        <v/>
      </c>
      <c r="L155" s="18" t="str">
        <f>IF(AND($A155="",$B155=""),"",IF($F155="","No expiry",IF($K155&lt;0,"Expired",IF($K155&lt;=Settings!$B$4,"Renew soon","Valid"))))</f>
        <v/>
      </c>
      <c r="M155" s="18" t="str">
        <f t="shared" si="2"/>
        <v/>
      </c>
    </row>
    <row r="156" spans="1:13" x14ac:dyDescent="0.3">
      <c r="A156" s="16"/>
      <c r="B156" s="16"/>
      <c r="C156" s="16"/>
      <c r="D156" s="16"/>
      <c r="E156" s="17"/>
      <c r="F156" s="17"/>
      <c r="G156" s="16"/>
      <c r="H156" s="16"/>
      <c r="I156" s="16"/>
      <c r="J156" s="16"/>
      <c r="K156" s="18" t="str">
        <f>IF($F156="","",$F156-Settings!$B$3)</f>
        <v/>
      </c>
      <c r="L156" s="18" t="str">
        <f>IF(AND($A156="",$B156=""),"",IF($F156="","No expiry",IF($K156&lt;0,"Expired",IF($K156&lt;=Settings!$B$4,"Renew soon","Valid"))))</f>
        <v/>
      </c>
      <c r="M156" s="18" t="str">
        <f t="shared" si="2"/>
        <v/>
      </c>
    </row>
    <row r="157" spans="1:13" x14ac:dyDescent="0.3">
      <c r="A157" s="16"/>
      <c r="B157" s="16"/>
      <c r="C157" s="16"/>
      <c r="D157" s="16"/>
      <c r="E157" s="17"/>
      <c r="F157" s="17"/>
      <c r="G157" s="16"/>
      <c r="H157" s="16"/>
      <c r="I157" s="16"/>
      <c r="J157" s="16"/>
      <c r="K157" s="18" t="str">
        <f>IF($F157="","",$F157-Settings!$B$3)</f>
        <v/>
      </c>
      <c r="L157" s="18" t="str">
        <f>IF(AND($A157="",$B157=""),"",IF($F157="","No expiry",IF($K157&lt;0,"Expired",IF($K157&lt;=Settings!$B$4,"Renew soon","Valid"))))</f>
        <v/>
      </c>
      <c r="M157" s="18" t="str">
        <f t="shared" si="2"/>
        <v/>
      </c>
    </row>
    <row r="158" spans="1:13" x14ac:dyDescent="0.3">
      <c r="A158" s="16"/>
      <c r="B158" s="16"/>
      <c r="C158" s="16"/>
      <c r="D158" s="16"/>
      <c r="E158" s="17"/>
      <c r="F158" s="17"/>
      <c r="G158" s="16"/>
      <c r="H158" s="16"/>
      <c r="I158" s="16"/>
      <c r="J158" s="16"/>
      <c r="K158" s="18" t="str">
        <f>IF($F158="","",$F158-Settings!$B$3)</f>
        <v/>
      </c>
      <c r="L158" s="18" t="str">
        <f>IF(AND($A158="",$B158=""),"",IF($F158="","No expiry",IF($K158&lt;0,"Expired",IF($K158&lt;=Settings!$B$4,"Renew soon","Valid"))))</f>
        <v/>
      </c>
      <c r="M158" s="18" t="str">
        <f t="shared" si="2"/>
        <v/>
      </c>
    </row>
    <row r="159" spans="1:13" x14ac:dyDescent="0.3">
      <c r="A159" s="16"/>
      <c r="B159" s="16"/>
      <c r="C159" s="16"/>
      <c r="D159" s="16"/>
      <c r="E159" s="17"/>
      <c r="F159" s="17"/>
      <c r="G159" s="16"/>
      <c r="H159" s="16"/>
      <c r="I159" s="16"/>
      <c r="J159" s="16"/>
      <c r="K159" s="18" t="str">
        <f>IF($F159="","",$F159-Settings!$B$3)</f>
        <v/>
      </c>
      <c r="L159" s="18" t="str">
        <f>IF(AND($A159="",$B159=""),"",IF($F159="","No expiry",IF($K159&lt;0,"Expired",IF($K159&lt;=Settings!$B$4,"Renew soon","Valid"))))</f>
        <v/>
      </c>
      <c r="M159" s="18" t="str">
        <f t="shared" si="2"/>
        <v/>
      </c>
    </row>
    <row r="160" spans="1:13" x14ac:dyDescent="0.3">
      <c r="A160" s="16"/>
      <c r="B160" s="16"/>
      <c r="C160" s="16"/>
      <c r="D160" s="16"/>
      <c r="E160" s="17"/>
      <c r="F160" s="17"/>
      <c r="G160" s="16"/>
      <c r="H160" s="16"/>
      <c r="I160" s="16"/>
      <c r="J160" s="16"/>
      <c r="K160" s="18" t="str">
        <f>IF($F160="","",$F160-Settings!$B$3)</f>
        <v/>
      </c>
      <c r="L160" s="18" t="str">
        <f>IF(AND($A160="",$B160=""),"",IF($F160="","No expiry",IF($K160&lt;0,"Expired",IF($K160&lt;=Settings!$B$4,"Renew soon","Valid"))))</f>
        <v/>
      </c>
      <c r="M160" s="18" t="str">
        <f t="shared" si="2"/>
        <v/>
      </c>
    </row>
    <row r="161" spans="1:13" x14ac:dyDescent="0.3">
      <c r="A161" s="16"/>
      <c r="B161" s="16"/>
      <c r="C161" s="16"/>
      <c r="D161" s="16"/>
      <c r="E161" s="17"/>
      <c r="F161" s="17"/>
      <c r="G161" s="16"/>
      <c r="H161" s="16"/>
      <c r="I161" s="16"/>
      <c r="J161" s="16"/>
      <c r="K161" s="18" t="str">
        <f>IF($F161="","",$F161-Settings!$B$3)</f>
        <v/>
      </c>
      <c r="L161" s="18" t="str">
        <f>IF(AND($A161="",$B161=""),"",IF($F161="","No expiry",IF($K161&lt;0,"Expired",IF($K161&lt;=Settings!$B$4,"Renew soon","Valid"))))</f>
        <v/>
      </c>
      <c r="M161" s="18" t="str">
        <f t="shared" si="2"/>
        <v/>
      </c>
    </row>
    <row r="162" spans="1:13" x14ac:dyDescent="0.3">
      <c r="A162" s="16"/>
      <c r="B162" s="16"/>
      <c r="C162" s="16"/>
      <c r="D162" s="16"/>
      <c r="E162" s="17"/>
      <c r="F162" s="17"/>
      <c r="G162" s="16"/>
      <c r="H162" s="16"/>
      <c r="I162" s="16"/>
      <c r="J162" s="16"/>
      <c r="K162" s="18" t="str">
        <f>IF($F162="","",$F162-Settings!$B$3)</f>
        <v/>
      </c>
      <c r="L162" s="18" t="str">
        <f>IF(AND($A162="",$B162=""),"",IF($F162="","No expiry",IF($K162&lt;0,"Expired",IF($K162&lt;=Settings!$B$4,"Renew soon","Valid"))))</f>
        <v/>
      </c>
      <c r="M162" s="18" t="str">
        <f t="shared" si="2"/>
        <v/>
      </c>
    </row>
    <row r="163" spans="1:13" x14ac:dyDescent="0.3">
      <c r="A163" s="16"/>
      <c r="B163" s="16"/>
      <c r="C163" s="16"/>
      <c r="D163" s="16"/>
      <c r="E163" s="17"/>
      <c r="F163" s="17"/>
      <c r="G163" s="16"/>
      <c r="H163" s="16"/>
      <c r="I163" s="16"/>
      <c r="J163" s="16"/>
      <c r="K163" s="18" t="str">
        <f>IF($F163="","",$F163-Settings!$B$3)</f>
        <v/>
      </c>
      <c r="L163" s="18" t="str">
        <f>IF(AND($A163="",$B163=""),"",IF($F163="","No expiry",IF($K163&lt;0,"Expired",IF($K163&lt;=Settings!$B$4,"Renew soon","Valid"))))</f>
        <v/>
      </c>
      <c r="M163" s="18" t="str">
        <f t="shared" si="2"/>
        <v/>
      </c>
    </row>
    <row r="164" spans="1:13" x14ac:dyDescent="0.3">
      <c r="A164" s="16"/>
      <c r="B164" s="16"/>
      <c r="C164" s="16"/>
      <c r="D164" s="16"/>
      <c r="E164" s="17"/>
      <c r="F164" s="17"/>
      <c r="G164" s="16"/>
      <c r="H164" s="16"/>
      <c r="I164" s="16"/>
      <c r="J164" s="16"/>
      <c r="K164" s="18" t="str">
        <f>IF($F164="","",$F164-Settings!$B$3)</f>
        <v/>
      </c>
      <c r="L164" s="18" t="str">
        <f>IF(AND($A164="",$B164=""),"",IF($F164="","No expiry",IF($K164&lt;0,"Expired",IF($K164&lt;=Settings!$B$4,"Renew soon","Valid"))))</f>
        <v/>
      </c>
      <c r="M164" s="18" t="str">
        <f t="shared" si="2"/>
        <v/>
      </c>
    </row>
    <row r="165" spans="1:13" x14ac:dyDescent="0.3">
      <c r="A165" s="16"/>
      <c r="B165" s="16"/>
      <c r="C165" s="16"/>
      <c r="D165" s="16"/>
      <c r="E165" s="17"/>
      <c r="F165" s="17"/>
      <c r="G165" s="16"/>
      <c r="H165" s="16"/>
      <c r="I165" s="16"/>
      <c r="J165" s="16"/>
      <c r="K165" s="18" t="str">
        <f>IF($F165="","",$F165-Settings!$B$3)</f>
        <v/>
      </c>
      <c r="L165" s="18" t="str">
        <f>IF(AND($A165="",$B165=""),"",IF($F165="","No expiry",IF($K165&lt;0,"Expired",IF($K165&lt;=Settings!$B$4,"Renew soon","Valid"))))</f>
        <v/>
      </c>
      <c r="M165" s="18" t="str">
        <f t="shared" si="2"/>
        <v/>
      </c>
    </row>
    <row r="166" spans="1:13" x14ac:dyDescent="0.3">
      <c r="A166" s="16"/>
      <c r="B166" s="16"/>
      <c r="C166" s="16"/>
      <c r="D166" s="16"/>
      <c r="E166" s="17"/>
      <c r="F166" s="17"/>
      <c r="G166" s="16"/>
      <c r="H166" s="16"/>
      <c r="I166" s="16"/>
      <c r="J166" s="16"/>
      <c r="K166" s="18" t="str">
        <f>IF($F166="","",$F166-Settings!$B$3)</f>
        <v/>
      </c>
      <c r="L166" s="18" t="str">
        <f>IF(AND($A166="",$B166=""),"",IF($F166="","No expiry",IF($K166&lt;0,"Expired",IF($K166&lt;=Settings!$B$4,"Renew soon","Valid"))))</f>
        <v/>
      </c>
      <c r="M166" s="18" t="str">
        <f t="shared" si="2"/>
        <v/>
      </c>
    </row>
    <row r="167" spans="1:13" x14ac:dyDescent="0.3">
      <c r="A167" s="16"/>
      <c r="B167" s="16"/>
      <c r="C167" s="16"/>
      <c r="D167" s="16"/>
      <c r="E167" s="17"/>
      <c r="F167" s="17"/>
      <c r="G167" s="16"/>
      <c r="H167" s="16"/>
      <c r="I167" s="16"/>
      <c r="J167" s="16"/>
      <c r="K167" s="18" t="str">
        <f>IF($F167="","",$F167-Settings!$B$3)</f>
        <v/>
      </c>
      <c r="L167" s="18" t="str">
        <f>IF(AND($A167="",$B167=""),"",IF($F167="","No expiry",IF($K167&lt;0,"Expired",IF($K167&lt;=Settings!$B$4,"Renew soon","Valid"))))</f>
        <v/>
      </c>
      <c r="M167" s="18" t="str">
        <f t="shared" si="2"/>
        <v/>
      </c>
    </row>
    <row r="168" spans="1:13" x14ac:dyDescent="0.3">
      <c r="A168" s="16"/>
      <c r="B168" s="16"/>
      <c r="C168" s="16"/>
      <c r="D168" s="16"/>
      <c r="E168" s="17"/>
      <c r="F168" s="17"/>
      <c r="G168" s="16"/>
      <c r="H168" s="16"/>
      <c r="I168" s="16"/>
      <c r="J168" s="16"/>
      <c r="K168" s="18" t="str">
        <f>IF($F168="","",$F168-Settings!$B$3)</f>
        <v/>
      </c>
      <c r="L168" s="18" t="str">
        <f>IF(AND($A168="",$B168=""),"",IF($F168="","No expiry",IF($K168&lt;0,"Expired",IF($K168&lt;=Settings!$B$4,"Renew soon","Valid"))))</f>
        <v/>
      </c>
      <c r="M168" s="18" t="str">
        <f t="shared" si="2"/>
        <v/>
      </c>
    </row>
    <row r="169" spans="1:13" x14ac:dyDescent="0.3">
      <c r="A169" s="16"/>
      <c r="B169" s="16"/>
      <c r="C169" s="16"/>
      <c r="D169" s="16"/>
      <c r="E169" s="17"/>
      <c r="F169" s="17"/>
      <c r="G169" s="16"/>
      <c r="H169" s="16"/>
      <c r="I169" s="16"/>
      <c r="J169" s="16"/>
      <c r="K169" s="18" t="str">
        <f>IF($F169="","",$F169-Settings!$B$3)</f>
        <v/>
      </c>
      <c r="L169" s="18" t="str">
        <f>IF(AND($A169="",$B169=""),"",IF($F169="","No expiry",IF($K169&lt;0,"Expired",IF($K169&lt;=Settings!$B$4,"Renew soon","Valid"))))</f>
        <v/>
      </c>
      <c r="M169" s="18" t="str">
        <f t="shared" si="2"/>
        <v/>
      </c>
    </row>
    <row r="170" spans="1:13" x14ac:dyDescent="0.3">
      <c r="A170" s="16"/>
      <c r="B170" s="16"/>
      <c r="C170" s="16"/>
      <c r="D170" s="16"/>
      <c r="E170" s="17"/>
      <c r="F170" s="17"/>
      <c r="G170" s="16"/>
      <c r="H170" s="16"/>
      <c r="I170" s="16"/>
      <c r="J170" s="16"/>
      <c r="K170" s="18" t="str">
        <f>IF($F170="","",$F170-Settings!$B$3)</f>
        <v/>
      </c>
      <c r="L170" s="18" t="str">
        <f>IF(AND($A170="",$B170=""),"",IF($F170="","No expiry",IF($K170&lt;0,"Expired",IF($K170&lt;=Settings!$B$4,"Renew soon","Valid"))))</f>
        <v/>
      </c>
      <c r="M170" s="18" t="str">
        <f t="shared" si="2"/>
        <v/>
      </c>
    </row>
    <row r="171" spans="1:13" x14ac:dyDescent="0.3">
      <c r="A171" s="16"/>
      <c r="B171" s="16"/>
      <c r="C171" s="16"/>
      <c r="D171" s="16"/>
      <c r="E171" s="17"/>
      <c r="F171" s="17"/>
      <c r="G171" s="16"/>
      <c r="H171" s="16"/>
      <c r="I171" s="16"/>
      <c r="J171" s="16"/>
      <c r="K171" s="18" t="str">
        <f>IF($F171="","",$F171-Settings!$B$3)</f>
        <v/>
      </c>
      <c r="L171" s="18" t="str">
        <f>IF(AND($A171="",$B171=""),"",IF($F171="","No expiry",IF($K171&lt;0,"Expired",IF($K171&lt;=Settings!$B$4,"Renew soon","Valid"))))</f>
        <v/>
      </c>
      <c r="M171" s="18" t="str">
        <f t="shared" si="2"/>
        <v/>
      </c>
    </row>
    <row r="172" spans="1:13" x14ac:dyDescent="0.3">
      <c r="A172" s="16"/>
      <c r="B172" s="16"/>
      <c r="C172" s="16"/>
      <c r="D172" s="16"/>
      <c r="E172" s="17"/>
      <c r="F172" s="17"/>
      <c r="G172" s="16"/>
      <c r="H172" s="16"/>
      <c r="I172" s="16"/>
      <c r="J172" s="16"/>
      <c r="K172" s="18" t="str">
        <f>IF($F172="","",$F172-Settings!$B$3)</f>
        <v/>
      </c>
      <c r="L172" s="18" t="str">
        <f>IF(AND($A172="",$B172=""),"",IF($F172="","No expiry",IF($K172&lt;0,"Expired",IF($K172&lt;=Settings!$B$4,"Renew soon","Valid"))))</f>
        <v/>
      </c>
      <c r="M172" s="18" t="str">
        <f t="shared" si="2"/>
        <v/>
      </c>
    </row>
    <row r="173" spans="1:13" x14ac:dyDescent="0.3">
      <c r="A173" s="16"/>
      <c r="B173" s="16"/>
      <c r="C173" s="16"/>
      <c r="D173" s="16"/>
      <c r="E173" s="17"/>
      <c r="F173" s="17"/>
      <c r="G173" s="16"/>
      <c r="H173" s="16"/>
      <c r="I173" s="16"/>
      <c r="J173" s="16"/>
      <c r="K173" s="18" t="str">
        <f>IF($F173="","",$F173-Settings!$B$3)</f>
        <v/>
      </c>
      <c r="L173" s="18" t="str">
        <f>IF(AND($A173="",$B173=""),"",IF($F173="","No expiry",IF($K173&lt;0,"Expired",IF($K173&lt;=Settings!$B$4,"Renew soon","Valid"))))</f>
        <v/>
      </c>
      <c r="M173" s="18" t="str">
        <f t="shared" si="2"/>
        <v/>
      </c>
    </row>
    <row r="174" spans="1:13" x14ac:dyDescent="0.3">
      <c r="A174" s="16"/>
      <c r="B174" s="16"/>
      <c r="C174" s="16"/>
      <c r="D174" s="16"/>
      <c r="E174" s="17"/>
      <c r="F174" s="17"/>
      <c r="G174" s="16"/>
      <c r="H174" s="16"/>
      <c r="I174" s="16"/>
      <c r="J174" s="16"/>
      <c r="K174" s="18" t="str">
        <f>IF($F174="","",$F174-Settings!$B$3)</f>
        <v/>
      </c>
      <c r="L174" s="18" t="str">
        <f>IF(AND($A174="",$B174=""),"",IF($F174="","No expiry",IF($K174&lt;0,"Expired",IF($K174&lt;=Settings!$B$4,"Renew soon","Valid"))))</f>
        <v/>
      </c>
      <c r="M174" s="18" t="str">
        <f t="shared" si="2"/>
        <v/>
      </c>
    </row>
    <row r="175" spans="1:13" x14ac:dyDescent="0.3">
      <c r="A175" s="16"/>
      <c r="B175" s="16"/>
      <c r="C175" s="16"/>
      <c r="D175" s="16"/>
      <c r="E175" s="17"/>
      <c r="F175" s="17"/>
      <c r="G175" s="16"/>
      <c r="H175" s="16"/>
      <c r="I175" s="16"/>
      <c r="J175" s="16"/>
      <c r="K175" s="18" t="str">
        <f>IF($F175="","",$F175-Settings!$B$3)</f>
        <v/>
      </c>
      <c r="L175" s="18" t="str">
        <f>IF(AND($A175="",$B175=""),"",IF($F175="","No expiry",IF($K175&lt;0,"Expired",IF($K175&lt;=Settings!$B$4,"Renew soon","Valid"))))</f>
        <v/>
      </c>
      <c r="M175" s="18" t="str">
        <f t="shared" si="2"/>
        <v/>
      </c>
    </row>
    <row r="176" spans="1:13" x14ac:dyDescent="0.3">
      <c r="A176" s="16"/>
      <c r="B176" s="16"/>
      <c r="C176" s="16"/>
      <c r="D176" s="16"/>
      <c r="E176" s="17"/>
      <c r="F176" s="17"/>
      <c r="G176" s="16"/>
      <c r="H176" s="16"/>
      <c r="I176" s="16"/>
      <c r="J176" s="16"/>
      <c r="K176" s="18" t="str">
        <f>IF($F176="","",$F176-Settings!$B$3)</f>
        <v/>
      </c>
      <c r="L176" s="18" t="str">
        <f>IF(AND($A176="",$B176=""),"",IF($F176="","No expiry",IF($K176&lt;0,"Expired",IF($K176&lt;=Settings!$B$4,"Renew soon","Valid"))))</f>
        <v/>
      </c>
      <c r="M176" s="18" t="str">
        <f t="shared" si="2"/>
        <v/>
      </c>
    </row>
    <row r="177" spans="1:13" x14ac:dyDescent="0.3">
      <c r="A177" s="16"/>
      <c r="B177" s="16"/>
      <c r="C177" s="16"/>
      <c r="D177" s="16"/>
      <c r="E177" s="17"/>
      <c r="F177" s="17"/>
      <c r="G177" s="16"/>
      <c r="H177" s="16"/>
      <c r="I177" s="16"/>
      <c r="J177" s="16"/>
      <c r="K177" s="18" t="str">
        <f>IF($F177="","",$F177-Settings!$B$3)</f>
        <v/>
      </c>
      <c r="L177" s="18" t="str">
        <f>IF(AND($A177="",$B177=""),"",IF($F177="","No expiry",IF($K177&lt;0,"Expired",IF($K177&lt;=Settings!$B$4,"Renew soon","Valid"))))</f>
        <v/>
      </c>
      <c r="M177" s="18" t="str">
        <f t="shared" si="2"/>
        <v/>
      </c>
    </row>
    <row r="178" spans="1:13" x14ac:dyDescent="0.3">
      <c r="A178" s="16"/>
      <c r="B178" s="16"/>
      <c r="C178" s="16"/>
      <c r="D178" s="16"/>
      <c r="E178" s="17"/>
      <c r="F178" s="17"/>
      <c r="G178" s="16"/>
      <c r="H178" s="16"/>
      <c r="I178" s="16"/>
      <c r="J178" s="16"/>
      <c r="K178" s="18" t="str">
        <f>IF($F178="","",$F178-Settings!$B$3)</f>
        <v/>
      </c>
      <c r="L178" s="18" t="str">
        <f>IF(AND($A178="",$B178=""),"",IF($F178="","No expiry",IF($K178&lt;0,"Expired",IF($K178&lt;=Settings!$B$4,"Renew soon","Valid"))))</f>
        <v/>
      </c>
      <c r="M178" s="18" t="str">
        <f t="shared" si="2"/>
        <v/>
      </c>
    </row>
    <row r="179" spans="1:13" x14ac:dyDescent="0.3">
      <c r="A179" s="16"/>
      <c r="B179" s="16"/>
      <c r="C179" s="16"/>
      <c r="D179" s="16"/>
      <c r="E179" s="17"/>
      <c r="F179" s="17"/>
      <c r="G179" s="16"/>
      <c r="H179" s="16"/>
      <c r="I179" s="16"/>
      <c r="J179" s="16"/>
      <c r="K179" s="18" t="str">
        <f>IF($F179="","",$F179-Settings!$B$3)</f>
        <v/>
      </c>
      <c r="L179" s="18" t="str">
        <f>IF(AND($A179="",$B179=""),"",IF($F179="","No expiry",IF($K179&lt;0,"Expired",IF($K179&lt;=Settings!$B$4,"Renew soon","Valid"))))</f>
        <v/>
      </c>
      <c r="M179" s="18" t="str">
        <f t="shared" si="2"/>
        <v/>
      </c>
    </row>
    <row r="180" spans="1:13" x14ac:dyDescent="0.3">
      <c r="A180" s="16"/>
      <c r="B180" s="16"/>
      <c r="C180" s="16"/>
      <c r="D180" s="16"/>
      <c r="E180" s="17"/>
      <c r="F180" s="17"/>
      <c r="G180" s="16"/>
      <c r="H180" s="16"/>
      <c r="I180" s="16"/>
      <c r="J180" s="16"/>
      <c r="K180" s="18" t="str">
        <f>IF($F180="","",$F180-Settings!$B$3)</f>
        <v/>
      </c>
      <c r="L180" s="18" t="str">
        <f>IF(AND($A180="",$B180=""),"",IF($F180="","No expiry",IF($K180&lt;0,"Expired",IF($K180&lt;=Settings!$B$4,"Renew soon","Valid"))))</f>
        <v/>
      </c>
      <c r="M180" s="18" t="str">
        <f t="shared" si="2"/>
        <v/>
      </c>
    </row>
    <row r="181" spans="1:13" x14ac:dyDescent="0.3">
      <c r="A181" s="16"/>
      <c r="B181" s="16"/>
      <c r="C181" s="16"/>
      <c r="D181" s="16"/>
      <c r="E181" s="17"/>
      <c r="F181" s="17"/>
      <c r="G181" s="16"/>
      <c r="H181" s="16"/>
      <c r="I181" s="16"/>
      <c r="J181" s="16"/>
      <c r="K181" s="18" t="str">
        <f>IF($F181="","",$F181-Settings!$B$3)</f>
        <v/>
      </c>
      <c r="L181" s="18" t="str">
        <f>IF(AND($A181="",$B181=""),"",IF($F181="","No expiry",IF($K181&lt;0,"Expired",IF($K181&lt;=Settings!$B$4,"Renew soon","Valid"))))</f>
        <v/>
      </c>
      <c r="M181" s="18" t="str">
        <f t="shared" si="2"/>
        <v/>
      </c>
    </row>
    <row r="182" spans="1:13" x14ac:dyDescent="0.3">
      <c r="A182" s="16"/>
      <c r="B182" s="16"/>
      <c r="C182" s="16"/>
      <c r="D182" s="16"/>
      <c r="E182" s="17"/>
      <c r="F182" s="17"/>
      <c r="G182" s="16"/>
      <c r="H182" s="16"/>
      <c r="I182" s="16"/>
      <c r="J182" s="16"/>
      <c r="K182" s="18" t="str">
        <f>IF($F182="","",$F182-Settings!$B$3)</f>
        <v/>
      </c>
      <c r="L182" s="18" t="str">
        <f>IF(AND($A182="",$B182=""),"",IF($F182="","No expiry",IF($K182&lt;0,"Expired",IF($K182&lt;=Settings!$B$4,"Renew soon","Valid"))))</f>
        <v/>
      </c>
      <c r="M182" s="18" t="str">
        <f t="shared" si="2"/>
        <v/>
      </c>
    </row>
    <row r="183" spans="1:13" x14ac:dyDescent="0.3">
      <c r="A183" s="16"/>
      <c r="B183" s="16"/>
      <c r="C183" s="16"/>
      <c r="D183" s="16"/>
      <c r="E183" s="17"/>
      <c r="F183" s="17"/>
      <c r="G183" s="16"/>
      <c r="H183" s="16"/>
      <c r="I183" s="16"/>
      <c r="J183" s="16"/>
      <c r="K183" s="18" t="str">
        <f>IF($F183="","",$F183-Settings!$B$3)</f>
        <v/>
      </c>
      <c r="L183" s="18" t="str">
        <f>IF(AND($A183="",$B183=""),"",IF($F183="","No expiry",IF($K183&lt;0,"Expired",IF($K183&lt;=Settings!$B$4,"Renew soon","Valid"))))</f>
        <v/>
      </c>
      <c r="M183" s="18" t="str">
        <f t="shared" si="2"/>
        <v/>
      </c>
    </row>
    <row r="184" spans="1:13" x14ac:dyDescent="0.3">
      <c r="A184" s="16"/>
      <c r="B184" s="16"/>
      <c r="C184" s="16"/>
      <c r="D184" s="16"/>
      <c r="E184" s="17"/>
      <c r="F184" s="17"/>
      <c r="G184" s="16"/>
      <c r="H184" s="16"/>
      <c r="I184" s="16"/>
      <c r="J184" s="16"/>
      <c r="K184" s="18" t="str">
        <f>IF($F184="","",$F184-Settings!$B$3)</f>
        <v/>
      </c>
      <c r="L184" s="18" t="str">
        <f>IF(AND($A184="",$B184=""),"",IF($F184="","No expiry",IF($K184&lt;0,"Expired",IF($K184&lt;=Settings!$B$4,"Renew soon","Valid"))))</f>
        <v/>
      </c>
      <c r="M184" s="18" t="str">
        <f t="shared" si="2"/>
        <v/>
      </c>
    </row>
    <row r="185" spans="1:13" x14ac:dyDescent="0.3">
      <c r="A185" s="16"/>
      <c r="B185" s="16"/>
      <c r="C185" s="16"/>
      <c r="D185" s="16"/>
      <c r="E185" s="17"/>
      <c r="F185" s="17"/>
      <c r="G185" s="16"/>
      <c r="H185" s="16"/>
      <c r="I185" s="16"/>
      <c r="J185" s="16"/>
      <c r="K185" s="18" t="str">
        <f>IF($F185="","",$F185-Settings!$B$3)</f>
        <v/>
      </c>
      <c r="L185" s="18" t="str">
        <f>IF(AND($A185="",$B185=""),"",IF($F185="","No expiry",IF($K185&lt;0,"Expired",IF($K185&lt;=Settings!$B$4,"Renew soon","Valid"))))</f>
        <v/>
      </c>
      <c r="M185" s="18" t="str">
        <f t="shared" si="2"/>
        <v/>
      </c>
    </row>
    <row r="186" spans="1:13" x14ac:dyDescent="0.3">
      <c r="A186" s="16"/>
      <c r="B186" s="16"/>
      <c r="C186" s="16"/>
      <c r="D186" s="16"/>
      <c r="E186" s="17"/>
      <c r="F186" s="17"/>
      <c r="G186" s="16"/>
      <c r="H186" s="16"/>
      <c r="I186" s="16"/>
      <c r="J186" s="16"/>
      <c r="K186" s="18" t="str">
        <f>IF($F186="","",$F186-Settings!$B$3)</f>
        <v/>
      </c>
      <c r="L186" s="18" t="str">
        <f>IF(AND($A186="",$B186=""),"",IF($F186="","No expiry",IF($K186&lt;0,"Expired",IF($K186&lt;=Settings!$B$4,"Renew soon","Valid"))))</f>
        <v/>
      </c>
      <c r="M186" s="18" t="str">
        <f t="shared" si="2"/>
        <v/>
      </c>
    </row>
    <row r="187" spans="1:13" x14ac:dyDescent="0.3">
      <c r="A187" s="16"/>
      <c r="B187" s="16"/>
      <c r="C187" s="16"/>
      <c r="D187" s="16"/>
      <c r="E187" s="17"/>
      <c r="F187" s="17"/>
      <c r="G187" s="16"/>
      <c r="H187" s="16"/>
      <c r="I187" s="16"/>
      <c r="J187" s="16"/>
      <c r="K187" s="18" t="str">
        <f>IF($F187="","",$F187-Settings!$B$3)</f>
        <v/>
      </c>
      <c r="L187" s="18" t="str">
        <f>IF(AND($A187="",$B187=""),"",IF($F187="","No expiry",IF($K187&lt;0,"Expired",IF($K187&lt;=Settings!$B$4,"Renew soon","Valid"))))</f>
        <v/>
      </c>
      <c r="M187" s="18" t="str">
        <f t="shared" si="2"/>
        <v/>
      </c>
    </row>
    <row r="188" spans="1:13" x14ac:dyDescent="0.3">
      <c r="A188" s="16"/>
      <c r="B188" s="16"/>
      <c r="C188" s="16"/>
      <c r="D188" s="16"/>
      <c r="E188" s="17"/>
      <c r="F188" s="17"/>
      <c r="G188" s="16"/>
      <c r="H188" s="16"/>
      <c r="I188" s="16"/>
      <c r="J188" s="16"/>
      <c r="K188" s="18" t="str">
        <f>IF($F188="","",$F188-Settings!$B$3)</f>
        <v/>
      </c>
      <c r="L188" s="18" t="str">
        <f>IF(AND($A188="",$B188=""),"",IF($F188="","No expiry",IF($K188&lt;0,"Expired",IF($K188&lt;=Settings!$B$4,"Renew soon","Valid"))))</f>
        <v/>
      </c>
      <c r="M188" s="18" t="str">
        <f t="shared" si="2"/>
        <v/>
      </c>
    </row>
    <row r="189" spans="1:13" x14ac:dyDescent="0.3">
      <c r="A189" s="16"/>
      <c r="B189" s="16"/>
      <c r="C189" s="16"/>
      <c r="D189" s="16"/>
      <c r="E189" s="17"/>
      <c r="F189" s="17"/>
      <c r="G189" s="16"/>
      <c r="H189" s="16"/>
      <c r="I189" s="16"/>
      <c r="J189" s="16"/>
      <c r="K189" s="18" t="str">
        <f>IF($F189="","",$F189-Settings!$B$3)</f>
        <v/>
      </c>
      <c r="L189" s="18" t="str">
        <f>IF(AND($A189="",$B189=""),"",IF($F189="","No expiry",IF($K189&lt;0,"Expired",IF($K189&lt;=Settings!$B$4,"Renew soon","Valid"))))</f>
        <v/>
      </c>
      <c r="M189" s="18" t="str">
        <f t="shared" si="2"/>
        <v/>
      </c>
    </row>
    <row r="190" spans="1:13" x14ac:dyDescent="0.3">
      <c r="A190" s="16"/>
      <c r="B190" s="16"/>
      <c r="C190" s="16"/>
      <c r="D190" s="16"/>
      <c r="E190" s="17"/>
      <c r="F190" s="17"/>
      <c r="G190" s="16"/>
      <c r="H190" s="16"/>
      <c r="I190" s="16"/>
      <c r="J190" s="16"/>
      <c r="K190" s="18" t="str">
        <f>IF($F190="","",$F190-Settings!$B$3)</f>
        <v/>
      </c>
      <c r="L190" s="18" t="str">
        <f>IF(AND($A190="",$B190=""),"",IF($F190="","No expiry",IF($K190&lt;0,"Expired",IF($K190&lt;=Settings!$B$4,"Renew soon","Valid"))))</f>
        <v/>
      </c>
      <c r="M190" s="18" t="str">
        <f t="shared" si="2"/>
        <v/>
      </c>
    </row>
    <row r="191" spans="1:13" x14ac:dyDescent="0.3">
      <c r="A191" s="16"/>
      <c r="B191" s="16"/>
      <c r="C191" s="16"/>
      <c r="D191" s="16"/>
      <c r="E191" s="17"/>
      <c r="F191" s="17"/>
      <c r="G191" s="16"/>
      <c r="H191" s="16"/>
      <c r="I191" s="16"/>
      <c r="J191" s="16"/>
      <c r="K191" s="18" t="str">
        <f>IF($F191="","",$F191-Settings!$B$3)</f>
        <v/>
      </c>
      <c r="L191" s="18" t="str">
        <f>IF(AND($A191="",$B191=""),"",IF($F191="","No expiry",IF($K191&lt;0,"Expired",IF($K191&lt;=Settings!$B$4,"Renew soon","Valid"))))</f>
        <v/>
      </c>
      <c r="M191" s="18" t="str">
        <f t="shared" si="2"/>
        <v/>
      </c>
    </row>
    <row r="192" spans="1:13" x14ac:dyDescent="0.3">
      <c r="A192" s="16"/>
      <c r="B192" s="16"/>
      <c r="C192" s="16"/>
      <c r="D192" s="16"/>
      <c r="E192" s="17"/>
      <c r="F192" s="17"/>
      <c r="G192" s="16"/>
      <c r="H192" s="16"/>
      <c r="I192" s="16"/>
      <c r="J192" s="16"/>
      <c r="K192" s="18" t="str">
        <f>IF($F192="","",$F192-Settings!$B$3)</f>
        <v/>
      </c>
      <c r="L192" s="18" t="str">
        <f>IF(AND($A192="",$B192=""),"",IF($F192="","No expiry",IF($K192&lt;0,"Expired",IF($K192&lt;=Settings!$B$4,"Renew soon","Valid"))))</f>
        <v/>
      </c>
      <c r="M192" s="18" t="str">
        <f t="shared" si="2"/>
        <v/>
      </c>
    </row>
    <row r="193" spans="1:13" x14ac:dyDescent="0.3">
      <c r="A193" s="16"/>
      <c r="B193" s="16"/>
      <c r="C193" s="16"/>
      <c r="D193" s="16"/>
      <c r="E193" s="17"/>
      <c r="F193" s="17"/>
      <c r="G193" s="16"/>
      <c r="H193" s="16"/>
      <c r="I193" s="16"/>
      <c r="J193" s="16"/>
      <c r="K193" s="18" t="str">
        <f>IF($F193="","",$F193-Settings!$B$3)</f>
        <v/>
      </c>
      <c r="L193" s="18" t="str">
        <f>IF(AND($A193="",$B193=""),"",IF($F193="","No expiry",IF($K193&lt;0,"Expired",IF($K193&lt;=Settings!$B$4,"Renew soon","Valid"))))</f>
        <v/>
      </c>
      <c r="M193" s="18" t="str">
        <f t="shared" si="2"/>
        <v/>
      </c>
    </row>
    <row r="194" spans="1:13" x14ac:dyDescent="0.3">
      <c r="A194" s="16"/>
      <c r="B194" s="16"/>
      <c r="C194" s="16"/>
      <c r="D194" s="16"/>
      <c r="E194" s="17"/>
      <c r="F194" s="17"/>
      <c r="G194" s="16"/>
      <c r="H194" s="16"/>
      <c r="I194" s="16"/>
      <c r="J194" s="16"/>
      <c r="K194" s="18" t="str">
        <f>IF($F194="","",$F194-Settings!$B$3)</f>
        <v/>
      </c>
      <c r="L194" s="18" t="str">
        <f>IF(AND($A194="",$B194=""),"",IF($F194="","No expiry",IF($K194&lt;0,"Expired",IF($K194&lt;=Settings!$B$4,"Renew soon","Valid"))))</f>
        <v/>
      </c>
      <c r="M194" s="18" t="str">
        <f t="shared" si="2"/>
        <v/>
      </c>
    </row>
    <row r="195" spans="1:13" x14ac:dyDescent="0.3">
      <c r="A195" s="16"/>
      <c r="B195" s="16"/>
      <c r="C195" s="16"/>
      <c r="D195" s="16"/>
      <c r="E195" s="17"/>
      <c r="F195" s="17"/>
      <c r="G195" s="16"/>
      <c r="H195" s="16"/>
      <c r="I195" s="16"/>
      <c r="J195" s="16"/>
      <c r="K195" s="18" t="str">
        <f>IF($F195="","",$F195-Settings!$B$3)</f>
        <v/>
      </c>
      <c r="L195" s="18" t="str">
        <f>IF(AND($A195="",$B195=""),"",IF($F195="","No expiry",IF($K195&lt;0,"Expired",IF($K195&lt;=Settings!$B$4,"Renew soon","Valid"))))</f>
        <v/>
      </c>
      <c r="M195" s="18" t="str">
        <f t="shared" si="2"/>
        <v/>
      </c>
    </row>
    <row r="196" spans="1:13" x14ac:dyDescent="0.3">
      <c r="A196" s="16"/>
      <c r="B196" s="16"/>
      <c r="C196" s="16"/>
      <c r="D196" s="16"/>
      <c r="E196" s="17"/>
      <c r="F196" s="17"/>
      <c r="G196" s="16"/>
      <c r="H196" s="16"/>
      <c r="I196" s="16"/>
      <c r="J196" s="16"/>
      <c r="K196" s="18" t="str">
        <f>IF($F196="","",$F196-Settings!$B$3)</f>
        <v/>
      </c>
      <c r="L196" s="18" t="str">
        <f>IF(AND($A196="",$B196=""),"",IF($F196="","No expiry",IF($K196&lt;0,"Expired",IF($K196&lt;=Settings!$B$4,"Renew soon","Valid"))))</f>
        <v/>
      </c>
      <c r="M196" s="18" t="str">
        <f t="shared" si="2"/>
        <v/>
      </c>
    </row>
    <row r="197" spans="1:13" x14ac:dyDescent="0.3">
      <c r="A197" s="16"/>
      <c r="B197" s="16"/>
      <c r="C197" s="16"/>
      <c r="D197" s="16"/>
      <c r="E197" s="17"/>
      <c r="F197" s="17"/>
      <c r="G197" s="16"/>
      <c r="H197" s="16"/>
      <c r="I197" s="16"/>
      <c r="J197" s="16"/>
      <c r="K197" s="18" t="str">
        <f>IF($F197="","",$F197-Settings!$B$3)</f>
        <v/>
      </c>
      <c r="L197" s="18" t="str">
        <f>IF(AND($A197="",$B197=""),"",IF($F197="","No expiry",IF($K197&lt;0,"Expired",IF($K197&lt;=Settings!$B$4,"Renew soon","Valid"))))</f>
        <v/>
      </c>
      <c r="M197" s="18" t="str">
        <f t="shared" ref="M197:M260" si="3">IF($F197="","",$F197+ROW()/100000)</f>
        <v/>
      </c>
    </row>
    <row r="198" spans="1:13" x14ac:dyDescent="0.3">
      <c r="A198" s="16"/>
      <c r="B198" s="16"/>
      <c r="C198" s="16"/>
      <c r="D198" s="16"/>
      <c r="E198" s="17"/>
      <c r="F198" s="17"/>
      <c r="G198" s="16"/>
      <c r="H198" s="16"/>
      <c r="I198" s="16"/>
      <c r="J198" s="16"/>
      <c r="K198" s="18" t="str">
        <f>IF($F198="","",$F198-Settings!$B$3)</f>
        <v/>
      </c>
      <c r="L198" s="18" t="str">
        <f>IF(AND($A198="",$B198=""),"",IF($F198="","No expiry",IF($K198&lt;0,"Expired",IF($K198&lt;=Settings!$B$4,"Renew soon","Valid"))))</f>
        <v/>
      </c>
      <c r="M198" s="18" t="str">
        <f t="shared" si="3"/>
        <v/>
      </c>
    </row>
    <row r="199" spans="1:13" x14ac:dyDescent="0.3">
      <c r="A199" s="16"/>
      <c r="B199" s="16"/>
      <c r="C199" s="16"/>
      <c r="D199" s="16"/>
      <c r="E199" s="17"/>
      <c r="F199" s="17"/>
      <c r="G199" s="16"/>
      <c r="H199" s="16"/>
      <c r="I199" s="16"/>
      <c r="J199" s="16"/>
      <c r="K199" s="18" t="str">
        <f>IF($F199="","",$F199-Settings!$B$3)</f>
        <v/>
      </c>
      <c r="L199" s="18" t="str">
        <f>IF(AND($A199="",$B199=""),"",IF($F199="","No expiry",IF($K199&lt;0,"Expired",IF($K199&lt;=Settings!$B$4,"Renew soon","Valid"))))</f>
        <v/>
      </c>
      <c r="M199" s="18" t="str">
        <f t="shared" si="3"/>
        <v/>
      </c>
    </row>
    <row r="200" spans="1:13" x14ac:dyDescent="0.3">
      <c r="A200" s="16"/>
      <c r="B200" s="16"/>
      <c r="C200" s="16"/>
      <c r="D200" s="16"/>
      <c r="E200" s="17"/>
      <c r="F200" s="17"/>
      <c r="G200" s="16"/>
      <c r="H200" s="16"/>
      <c r="I200" s="16"/>
      <c r="J200" s="16"/>
      <c r="K200" s="18" t="str">
        <f>IF($F200="","",$F200-Settings!$B$3)</f>
        <v/>
      </c>
      <c r="L200" s="18" t="str">
        <f>IF(AND($A200="",$B200=""),"",IF($F200="","No expiry",IF($K200&lt;0,"Expired",IF($K200&lt;=Settings!$B$4,"Renew soon","Valid"))))</f>
        <v/>
      </c>
      <c r="M200" s="18" t="str">
        <f t="shared" si="3"/>
        <v/>
      </c>
    </row>
    <row r="201" spans="1:13" x14ac:dyDescent="0.3">
      <c r="A201" s="16"/>
      <c r="B201" s="16"/>
      <c r="C201" s="16"/>
      <c r="D201" s="16"/>
      <c r="E201" s="17"/>
      <c r="F201" s="17"/>
      <c r="G201" s="16"/>
      <c r="H201" s="16"/>
      <c r="I201" s="16"/>
      <c r="J201" s="16"/>
      <c r="K201" s="18" t="str">
        <f>IF($F201="","",$F201-Settings!$B$3)</f>
        <v/>
      </c>
      <c r="L201" s="18" t="str">
        <f>IF(AND($A201="",$B201=""),"",IF($F201="","No expiry",IF($K201&lt;0,"Expired",IF($K201&lt;=Settings!$B$4,"Renew soon","Valid"))))</f>
        <v/>
      </c>
      <c r="M201" s="18" t="str">
        <f t="shared" si="3"/>
        <v/>
      </c>
    </row>
    <row r="202" spans="1:13" x14ac:dyDescent="0.3">
      <c r="A202" s="16"/>
      <c r="B202" s="16"/>
      <c r="C202" s="16"/>
      <c r="D202" s="16"/>
      <c r="E202" s="17"/>
      <c r="F202" s="17"/>
      <c r="G202" s="16"/>
      <c r="H202" s="16"/>
      <c r="I202" s="16"/>
      <c r="J202" s="16"/>
      <c r="K202" s="18" t="str">
        <f>IF($F202="","",$F202-Settings!$B$3)</f>
        <v/>
      </c>
      <c r="L202" s="18" t="str">
        <f>IF(AND($A202="",$B202=""),"",IF($F202="","No expiry",IF($K202&lt;0,"Expired",IF($K202&lt;=Settings!$B$4,"Renew soon","Valid"))))</f>
        <v/>
      </c>
      <c r="M202" s="18" t="str">
        <f t="shared" si="3"/>
        <v/>
      </c>
    </row>
    <row r="203" spans="1:13" x14ac:dyDescent="0.3">
      <c r="A203" s="16"/>
      <c r="B203" s="16"/>
      <c r="C203" s="16"/>
      <c r="D203" s="16"/>
      <c r="E203" s="17"/>
      <c r="F203" s="17"/>
      <c r="G203" s="16"/>
      <c r="H203" s="16"/>
      <c r="I203" s="16"/>
      <c r="J203" s="16"/>
      <c r="K203" s="18" t="str">
        <f>IF($F203="","",$F203-Settings!$B$3)</f>
        <v/>
      </c>
      <c r="L203" s="18" t="str">
        <f>IF(AND($A203="",$B203=""),"",IF($F203="","No expiry",IF($K203&lt;0,"Expired",IF($K203&lt;=Settings!$B$4,"Renew soon","Valid"))))</f>
        <v/>
      </c>
      <c r="M203" s="18" t="str">
        <f t="shared" si="3"/>
        <v/>
      </c>
    </row>
    <row r="204" spans="1:13" x14ac:dyDescent="0.3">
      <c r="A204" s="16"/>
      <c r="B204" s="16"/>
      <c r="C204" s="16"/>
      <c r="D204" s="16"/>
      <c r="E204" s="17"/>
      <c r="F204" s="17"/>
      <c r="G204" s="16"/>
      <c r="H204" s="16"/>
      <c r="I204" s="16"/>
      <c r="J204" s="16"/>
      <c r="K204" s="18" t="str">
        <f>IF($F204="","",$F204-Settings!$B$3)</f>
        <v/>
      </c>
      <c r="L204" s="18" t="str">
        <f>IF(AND($A204="",$B204=""),"",IF($F204="","No expiry",IF($K204&lt;0,"Expired",IF($K204&lt;=Settings!$B$4,"Renew soon","Valid"))))</f>
        <v/>
      </c>
      <c r="M204" s="18" t="str">
        <f t="shared" si="3"/>
        <v/>
      </c>
    </row>
    <row r="205" spans="1:13" x14ac:dyDescent="0.3">
      <c r="A205" s="16"/>
      <c r="B205" s="16"/>
      <c r="C205" s="16"/>
      <c r="D205" s="16"/>
      <c r="E205" s="17"/>
      <c r="F205" s="17"/>
      <c r="G205" s="16"/>
      <c r="H205" s="16"/>
      <c r="I205" s="16"/>
      <c r="J205" s="16"/>
      <c r="K205" s="18" t="str">
        <f>IF($F205="","",$F205-Settings!$B$3)</f>
        <v/>
      </c>
      <c r="L205" s="18" t="str">
        <f>IF(AND($A205="",$B205=""),"",IF($F205="","No expiry",IF($K205&lt;0,"Expired",IF($K205&lt;=Settings!$B$4,"Renew soon","Valid"))))</f>
        <v/>
      </c>
      <c r="M205" s="18" t="str">
        <f t="shared" si="3"/>
        <v/>
      </c>
    </row>
    <row r="206" spans="1:13" x14ac:dyDescent="0.3">
      <c r="A206" s="16"/>
      <c r="B206" s="16"/>
      <c r="C206" s="16"/>
      <c r="D206" s="16"/>
      <c r="E206" s="17"/>
      <c r="F206" s="17"/>
      <c r="G206" s="16"/>
      <c r="H206" s="16"/>
      <c r="I206" s="16"/>
      <c r="J206" s="16"/>
      <c r="K206" s="18" t="str">
        <f>IF($F206="","",$F206-Settings!$B$3)</f>
        <v/>
      </c>
      <c r="L206" s="18" t="str">
        <f>IF(AND($A206="",$B206=""),"",IF($F206="","No expiry",IF($K206&lt;0,"Expired",IF($K206&lt;=Settings!$B$4,"Renew soon","Valid"))))</f>
        <v/>
      </c>
      <c r="M206" s="18" t="str">
        <f t="shared" si="3"/>
        <v/>
      </c>
    </row>
    <row r="207" spans="1:13" x14ac:dyDescent="0.3">
      <c r="A207" s="16"/>
      <c r="B207" s="16"/>
      <c r="C207" s="16"/>
      <c r="D207" s="16"/>
      <c r="E207" s="17"/>
      <c r="F207" s="17"/>
      <c r="G207" s="16"/>
      <c r="H207" s="16"/>
      <c r="I207" s="16"/>
      <c r="J207" s="16"/>
      <c r="K207" s="18" t="str">
        <f>IF($F207="","",$F207-Settings!$B$3)</f>
        <v/>
      </c>
      <c r="L207" s="18" t="str">
        <f>IF(AND($A207="",$B207=""),"",IF($F207="","No expiry",IF($K207&lt;0,"Expired",IF($K207&lt;=Settings!$B$4,"Renew soon","Valid"))))</f>
        <v/>
      </c>
      <c r="M207" s="18" t="str">
        <f t="shared" si="3"/>
        <v/>
      </c>
    </row>
    <row r="208" spans="1:13" x14ac:dyDescent="0.3">
      <c r="A208" s="16"/>
      <c r="B208" s="16"/>
      <c r="C208" s="16"/>
      <c r="D208" s="16"/>
      <c r="E208" s="17"/>
      <c r="F208" s="17"/>
      <c r="G208" s="16"/>
      <c r="H208" s="16"/>
      <c r="I208" s="16"/>
      <c r="J208" s="16"/>
      <c r="K208" s="18" t="str">
        <f>IF($F208="","",$F208-Settings!$B$3)</f>
        <v/>
      </c>
      <c r="L208" s="18" t="str">
        <f>IF(AND($A208="",$B208=""),"",IF($F208="","No expiry",IF($K208&lt;0,"Expired",IF($K208&lt;=Settings!$B$4,"Renew soon","Valid"))))</f>
        <v/>
      </c>
      <c r="M208" s="18" t="str">
        <f t="shared" si="3"/>
        <v/>
      </c>
    </row>
    <row r="209" spans="1:13" x14ac:dyDescent="0.3">
      <c r="A209" s="16"/>
      <c r="B209" s="16"/>
      <c r="C209" s="16"/>
      <c r="D209" s="16"/>
      <c r="E209" s="17"/>
      <c r="F209" s="17"/>
      <c r="G209" s="16"/>
      <c r="H209" s="16"/>
      <c r="I209" s="16"/>
      <c r="J209" s="16"/>
      <c r="K209" s="18" t="str">
        <f>IF($F209="","",$F209-Settings!$B$3)</f>
        <v/>
      </c>
      <c r="L209" s="18" t="str">
        <f>IF(AND($A209="",$B209=""),"",IF($F209="","No expiry",IF($K209&lt;0,"Expired",IF($K209&lt;=Settings!$B$4,"Renew soon","Valid"))))</f>
        <v/>
      </c>
      <c r="M209" s="18" t="str">
        <f t="shared" si="3"/>
        <v/>
      </c>
    </row>
    <row r="210" spans="1:13" x14ac:dyDescent="0.3">
      <c r="A210" s="16"/>
      <c r="B210" s="16"/>
      <c r="C210" s="16"/>
      <c r="D210" s="16"/>
      <c r="E210" s="17"/>
      <c r="F210" s="17"/>
      <c r="G210" s="16"/>
      <c r="H210" s="16"/>
      <c r="I210" s="16"/>
      <c r="J210" s="16"/>
      <c r="K210" s="18" t="str">
        <f>IF($F210="","",$F210-Settings!$B$3)</f>
        <v/>
      </c>
      <c r="L210" s="18" t="str">
        <f>IF(AND($A210="",$B210=""),"",IF($F210="","No expiry",IF($K210&lt;0,"Expired",IF($K210&lt;=Settings!$B$4,"Renew soon","Valid"))))</f>
        <v/>
      </c>
      <c r="M210" s="18" t="str">
        <f t="shared" si="3"/>
        <v/>
      </c>
    </row>
    <row r="211" spans="1:13" x14ac:dyDescent="0.3">
      <c r="A211" s="16"/>
      <c r="B211" s="16"/>
      <c r="C211" s="16"/>
      <c r="D211" s="16"/>
      <c r="E211" s="17"/>
      <c r="F211" s="17"/>
      <c r="G211" s="16"/>
      <c r="H211" s="16"/>
      <c r="I211" s="16"/>
      <c r="J211" s="16"/>
      <c r="K211" s="18" t="str">
        <f>IF($F211="","",$F211-Settings!$B$3)</f>
        <v/>
      </c>
      <c r="L211" s="18" t="str">
        <f>IF(AND($A211="",$B211=""),"",IF($F211="","No expiry",IF($K211&lt;0,"Expired",IF($K211&lt;=Settings!$B$4,"Renew soon","Valid"))))</f>
        <v/>
      </c>
      <c r="M211" s="18" t="str">
        <f t="shared" si="3"/>
        <v/>
      </c>
    </row>
    <row r="212" spans="1:13" x14ac:dyDescent="0.3">
      <c r="A212" s="16"/>
      <c r="B212" s="16"/>
      <c r="C212" s="16"/>
      <c r="D212" s="16"/>
      <c r="E212" s="17"/>
      <c r="F212" s="17"/>
      <c r="G212" s="16"/>
      <c r="H212" s="16"/>
      <c r="I212" s="16"/>
      <c r="J212" s="16"/>
      <c r="K212" s="18" t="str">
        <f>IF($F212="","",$F212-Settings!$B$3)</f>
        <v/>
      </c>
      <c r="L212" s="18" t="str">
        <f>IF(AND($A212="",$B212=""),"",IF($F212="","No expiry",IF($K212&lt;0,"Expired",IF($K212&lt;=Settings!$B$4,"Renew soon","Valid"))))</f>
        <v/>
      </c>
      <c r="M212" s="18" t="str">
        <f t="shared" si="3"/>
        <v/>
      </c>
    </row>
    <row r="213" spans="1:13" x14ac:dyDescent="0.3">
      <c r="A213" s="16"/>
      <c r="B213" s="16"/>
      <c r="C213" s="16"/>
      <c r="D213" s="16"/>
      <c r="E213" s="17"/>
      <c r="F213" s="17"/>
      <c r="G213" s="16"/>
      <c r="H213" s="16"/>
      <c r="I213" s="16"/>
      <c r="J213" s="16"/>
      <c r="K213" s="18" t="str">
        <f>IF($F213="","",$F213-Settings!$B$3)</f>
        <v/>
      </c>
      <c r="L213" s="18" t="str">
        <f>IF(AND($A213="",$B213=""),"",IF($F213="","No expiry",IF($K213&lt;0,"Expired",IF($K213&lt;=Settings!$B$4,"Renew soon","Valid"))))</f>
        <v/>
      </c>
      <c r="M213" s="18" t="str">
        <f t="shared" si="3"/>
        <v/>
      </c>
    </row>
    <row r="214" spans="1:13" x14ac:dyDescent="0.3">
      <c r="A214" s="16"/>
      <c r="B214" s="16"/>
      <c r="C214" s="16"/>
      <c r="D214" s="16"/>
      <c r="E214" s="17"/>
      <c r="F214" s="17"/>
      <c r="G214" s="16"/>
      <c r="H214" s="16"/>
      <c r="I214" s="16"/>
      <c r="J214" s="16"/>
      <c r="K214" s="18" t="str">
        <f>IF($F214="","",$F214-Settings!$B$3)</f>
        <v/>
      </c>
      <c r="L214" s="18" t="str">
        <f>IF(AND($A214="",$B214=""),"",IF($F214="","No expiry",IF($K214&lt;0,"Expired",IF($K214&lt;=Settings!$B$4,"Renew soon","Valid"))))</f>
        <v/>
      </c>
      <c r="M214" s="18" t="str">
        <f t="shared" si="3"/>
        <v/>
      </c>
    </row>
    <row r="215" spans="1:13" x14ac:dyDescent="0.3">
      <c r="A215" s="16"/>
      <c r="B215" s="16"/>
      <c r="C215" s="16"/>
      <c r="D215" s="16"/>
      <c r="E215" s="17"/>
      <c r="F215" s="17"/>
      <c r="G215" s="16"/>
      <c r="H215" s="16"/>
      <c r="I215" s="16"/>
      <c r="J215" s="16"/>
      <c r="K215" s="18" t="str">
        <f>IF($F215="","",$F215-Settings!$B$3)</f>
        <v/>
      </c>
      <c r="L215" s="18" t="str">
        <f>IF(AND($A215="",$B215=""),"",IF($F215="","No expiry",IF($K215&lt;0,"Expired",IF($K215&lt;=Settings!$B$4,"Renew soon","Valid"))))</f>
        <v/>
      </c>
      <c r="M215" s="18" t="str">
        <f t="shared" si="3"/>
        <v/>
      </c>
    </row>
    <row r="216" spans="1:13" x14ac:dyDescent="0.3">
      <c r="A216" s="16"/>
      <c r="B216" s="16"/>
      <c r="C216" s="16"/>
      <c r="D216" s="16"/>
      <c r="E216" s="17"/>
      <c r="F216" s="17"/>
      <c r="G216" s="16"/>
      <c r="H216" s="16"/>
      <c r="I216" s="16"/>
      <c r="J216" s="16"/>
      <c r="K216" s="18" t="str">
        <f>IF($F216="","",$F216-Settings!$B$3)</f>
        <v/>
      </c>
      <c r="L216" s="18" t="str">
        <f>IF(AND($A216="",$B216=""),"",IF($F216="","No expiry",IF($K216&lt;0,"Expired",IF($K216&lt;=Settings!$B$4,"Renew soon","Valid"))))</f>
        <v/>
      </c>
      <c r="M216" s="18" t="str">
        <f t="shared" si="3"/>
        <v/>
      </c>
    </row>
    <row r="217" spans="1:13" x14ac:dyDescent="0.3">
      <c r="A217" s="16"/>
      <c r="B217" s="16"/>
      <c r="C217" s="16"/>
      <c r="D217" s="16"/>
      <c r="E217" s="17"/>
      <c r="F217" s="17"/>
      <c r="G217" s="16"/>
      <c r="H217" s="16"/>
      <c r="I217" s="16"/>
      <c r="J217" s="16"/>
      <c r="K217" s="18" t="str">
        <f>IF($F217="","",$F217-Settings!$B$3)</f>
        <v/>
      </c>
      <c r="L217" s="18" t="str">
        <f>IF(AND($A217="",$B217=""),"",IF($F217="","No expiry",IF($K217&lt;0,"Expired",IF($K217&lt;=Settings!$B$4,"Renew soon","Valid"))))</f>
        <v/>
      </c>
      <c r="M217" s="18" t="str">
        <f t="shared" si="3"/>
        <v/>
      </c>
    </row>
    <row r="218" spans="1:13" x14ac:dyDescent="0.3">
      <c r="A218" s="16"/>
      <c r="B218" s="16"/>
      <c r="C218" s="16"/>
      <c r="D218" s="16"/>
      <c r="E218" s="17"/>
      <c r="F218" s="17"/>
      <c r="G218" s="16"/>
      <c r="H218" s="16"/>
      <c r="I218" s="16"/>
      <c r="J218" s="16"/>
      <c r="K218" s="18" t="str">
        <f>IF($F218="","",$F218-Settings!$B$3)</f>
        <v/>
      </c>
      <c r="L218" s="18" t="str">
        <f>IF(AND($A218="",$B218=""),"",IF($F218="","No expiry",IF($K218&lt;0,"Expired",IF($K218&lt;=Settings!$B$4,"Renew soon","Valid"))))</f>
        <v/>
      </c>
      <c r="M218" s="18" t="str">
        <f t="shared" si="3"/>
        <v/>
      </c>
    </row>
    <row r="219" spans="1:13" x14ac:dyDescent="0.3">
      <c r="A219" s="16"/>
      <c r="B219" s="16"/>
      <c r="C219" s="16"/>
      <c r="D219" s="16"/>
      <c r="E219" s="17"/>
      <c r="F219" s="17"/>
      <c r="G219" s="16"/>
      <c r="H219" s="16"/>
      <c r="I219" s="16"/>
      <c r="J219" s="16"/>
      <c r="K219" s="18" t="str">
        <f>IF($F219="","",$F219-Settings!$B$3)</f>
        <v/>
      </c>
      <c r="L219" s="18" t="str">
        <f>IF(AND($A219="",$B219=""),"",IF($F219="","No expiry",IF($K219&lt;0,"Expired",IF($K219&lt;=Settings!$B$4,"Renew soon","Valid"))))</f>
        <v/>
      </c>
      <c r="M219" s="18" t="str">
        <f t="shared" si="3"/>
        <v/>
      </c>
    </row>
    <row r="220" spans="1:13" x14ac:dyDescent="0.3">
      <c r="A220" s="16"/>
      <c r="B220" s="16"/>
      <c r="C220" s="16"/>
      <c r="D220" s="16"/>
      <c r="E220" s="17"/>
      <c r="F220" s="17"/>
      <c r="G220" s="16"/>
      <c r="H220" s="16"/>
      <c r="I220" s="16"/>
      <c r="J220" s="16"/>
      <c r="K220" s="18" t="str">
        <f>IF($F220="","",$F220-Settings!$B$3)</f>
        <v/>
      </c>
      <c r="L220" s="18" t="str">
        <f>IF(AND($A220="",$B220=""),"",IF($F220="","No expiry",IF($K220&lt;0,"Expired",IF($K220&lt;=Settings!$B$4,"Renew soon","Valid"))))</f>
        <v/>
      </c>
      <c r="M220" s="18" t="str">
        <f t="shared" si="3"/>
        <v/>
      </c>
    </row>
    <row r="221" spans="1:13" x14ac:dyDescent="0.3">
      <c r="A221" s="16"/>
      <c r="B221" s="16"/>
      <c r="C221" s="16"/>
      <c r="D221" s="16"/>
      <c r="E221" s="17"/>
      <c r="F221" s="17"/>
      <c r="G221" s="16"/>
      <c r="H221" s="16"/>
      <c r="I221" s="16"/>
      <c r="J221" s="16"/>
      <c r="K221" s="18" t="str">
        <f>IF($F221="","",$F221-Settings!$B$3)</f>
        <v/>
      </c>
      <c r="L221" s="18" t="str">
        <f>IF(AND($A221="",$B221=""),"",IF($F221="","No expiry",IF($K221&lt;0,"Expired",IF($K221&lt;=Settings!$B$4,"Renew soon","Valid"))))</f>
        <v/>
      </c>
      <c r="M221" s="18" t="str">
        <f t="shared" si="3"/>
        <v/>
      </c>
    </row>
    <row r="222" spans="1:13" x14ac:dyDescent="0.3">
      <c r="A222" s="16"/>
      <c r="B222" s="16"/>
      <c r="C222" s="16"/>
      <c r="D222" s="16"/>
      <c r="E222" s="17"/>
      <c r="F222" s="17"/>
      <c r="G222" s="16"/>
      <c r="H222" s="16"/>
      <c r="I222" s="16"/>
      <c r="J222" s="16"/>
      <c r="K222" s="18" t="str">
        <f>IF($F222="","",$F222-Settings!$B$3)</f>
        <v/>
      </c>
      <c r="L222" s="18" t="str">
        <f>IF(AND($A222="",$B222=""),"",IF($F222="","No expiry",IF($K222&lt;0,"Expired",IF($K222&lt;=Settings!$B$4,"Renew soon","Valid"))))</f>
        <v/>
      </c>
      <c r="M222" s="18" t="str">
        <f t="shared" si="3"/>
        <v/>
      </c>
    </row>
    <row r="223" spans="1:13" x14ac:dyDescent="0.3">
      <c r="A223" s="16"/>
      <c r="B223" s="16"/>
      <c r="C223" s="16"/>
      <c r="D223" s="16"/>
      <c r="E223" s="17"/>
      <c r="F223" s="17"/>
      <c r="G223" s="16"/>
      <c r="H223" s="16"/>
      <c r="I223" s="16"/>
      <c r="J223" s="16"/>
      <c r="K223" s="18" t="str">
        <f>IF($F223="","",$F223-Settings!$B$3)</f>
        <v/>
      </c>
      <c r="L223" s="18" t="str">
        <f>IF(AND($A223="",$B223=""),"",IF($F223="","No expiry",IF($K223&lt;0,"Expired",IF($K223&lt;=Settings!$B$4,"Renew soon","Valid"))))</f>
        <v/>
      </c>
      <c r="M223" s="18" t="str">
        <f t="shared" si="3"/>
        <v/>
      </c>
    </row>
    <row r="224" spans="1:13" x14ac:dyDescent="0.3">
      <c r="A224" s="16"/>
      <c r="B224" s="16"/>
      <c r="C224" s="16"/>
      <c r="D224" s="16"/>
      <c r="E224" s="17"/>
      <c r="F224" s="17"/>
      <c r="G224" s="16"/>
      <c r="H224" s="16"/>
      <c r="I224" s="16"/>
      <c r="J224" s="16"/>
      <c r="K224" s="18" t="str">
        <f>IF($F224="","",$F224-Settings!$B$3)</f>
        <v/>
      </c>
      <c r="L224" s="18" t="str">
        <f>IF(AND($A224="",$B224=""),"",IF($F224="","No expiry",IF($K224&lt;0,"Expired",IF($K224&lt;=Settings!$B$4,"Renew soon","Valid"))))</f>
        <v/>
      </c>
      <c r="M224" s="18" t="str">
        <f t="shared" si="3"/>
        <v/>
      </c>
    </row>
    <row r="225" spans="1:13" x14ac:dyDescent="0.3">
      <c r="A225" s="16"/>
      <c r="B225" s="16"/>
      <c r="C225" s="16"/>
      <c r="D225" s="16"/>
      <c r="E225" s="17"/>
      <c r="F225" s="17"/>
      <c r="G225" s="16"/>
      <c r="H225" s="16"/>
      <c r="I225" s="16"/>
      <c r="J225" s="16"/>
      <c r="K225" s="18" t="str">
        <f>IF($F225="","",$F225-Settings!$B$3)</f>
        <v/>
      </c>
      <c r="L225" s="18" t="str">
        <f>IF(AND($A225="",$B225=""),"",IF($F225="","No expiry",IF($K225&lt;0,"Expired",IF($K225&lt;=Settings!$B$4,"Renew soon","Valid"))))</f>
        <v/>
      </c>
      <c r="M225" s="18" t="str">
        <f t="shared" si="3"/>
        <v/>
      </c>
    </row>
    <row r="226" spans="1:13" x14ac:dyDescent="0.3">
      <c r="A226" s="16"/>
      <c r="B226" s="16"/>
      <c r="C226" s="16"/>
      <c r="D226" s="16"/>
      <c r="E226" s="17"/>
      <c r="F226" s="17"/>
      <c r="G226" s="16"/>
      <c r="H226" s="16"/>
      <c r="I226" s="16"/>
      <c r="J226" s="16"/>
      <c r="K226" s="18" t="str">
        <f>IF($F226="","",$F226-Settings!$B$3)</f>
        <v/>
      </c>
      <c r="L226" s="18" t="str">
        <f>IF(AND($A226="",$B226=""),"",IF($F226="","No expiry",IF($K226&lt;0,"Expired",IF($K226&lt;=Settings!$B$4,"Renew soon","Valid"))))</f>
        <v/>
      </c>
      <c r="M226" s="18" t="str">
        <f t="shared" si="3"/>
        <v/>
      </c>
    </row>
    <row r="227" spans="1:13" x14ac:dyDescent="0.3">
      <c r="A227" s="16"/>
      <c r="B227" s="16"/>
      <c r="C227" s="16"/>
      <c r="D227" s="16"/>
      <c r="E227" s="17"/>
      <c r="F227" s="17"/>
      <c r="G227" s="16"/>
      <c r="H227" s="16"/>
      <c r="I227" s="16"/>
      <c r="J227" s="16"/>
      <c r="K227" s="18" t="str">
        <f>IF($F227="","",$F227-Settings!$B$3)</f>
        <v/>
      </c>
      <c r="L227" s="18" t="str">
        <f>IF(AND($A227="",$B227=""),"",IF($F227="","No expiry",IF($K227&lt;0,"Expired",IF($K227&lt;=Settings!$B$4,"Renew soon","Valid"))))</f>
        <v/>
      </c>
      <c r="M227" s="18" t="str">
        <f t="shared" si="3"/>
        <v/>
      </c>
    </row>
    <row r="228" spans="1:13" x14ac:dyDescent="0.3">
      <c r="A228" s="16"/>
      <c r="B228" s="16"/>
      <c r="C228" s="16"/>
      <c r="D228" s="16"/>
      <c r="E228" s="17"/>
      <c r="F228" s="17"/>
      <c r="G228" s="16"/>
      <c r="H228" s="16"/>
      <c r="I228" s="16"/>
      <c r="J228" s="16"/>
      <c r="K228" s="18" t="str">
        <f>IF($F228="","",$F228-Settings!$B$3)</f>
        <v/>
      </c>
      <c r="L228" s="18" t="str">
        <f>IF(AND($A228="",$B228=""),"",IF($F228="","No expiry",IF($K228&lt;0,"Expired",IF($K228&lt;=Settings!$B$4,"Renew soon","Valid"))))</f>
        <v/>
      </c>
      <c r="M228" s="18" t="str">
        <f t="shared" si="3"/>
        <v/>
      </c>
    </row>
    <row r="229" spans="1:13" x14ac:dyDescent="0.3">
      <c r="A229" s="16"/>
      <c r="B229" s="16"/>
      <c r="C229" s="16"/>
      <c r="D229" s="16"/>
      <c r="E229" s="17"/>
      <c r="F229" s="17"/>
      <c r="G229" s="16"/>
      <c r="H229" s="16"/>
      <c r="I229" s="16"/>
      <c r="J229" s="16"/>
      <c r="K229" s="18" t="str">
        <f>IF($F229="","",$F229-Settings!$B$3)</f>
        <v/>
      </c>
      <c r="L229" s="18" t="str">
        <f>IF(AND($A229="",$B229=""),"",IF($F229="","No expiry",IF($K229&lt;0,"Expired",IF($K229&lt;=Settings!$B$4,"Renew soon","Valid"))))</f>
        <v/>
      </c>
      <c r="M229" s="18" t="str">
        <f t="shared" si="3"/>
        <v/>
      </c>
    </row>
    <row r="230" spans="1:13" x14ac:dyDescent="0.3">
      <c r="A230" s="16"/>
      <c r="B230" s="16"/>
      <c r="C230" s="16"/>
      <c r="D230" s="16"/>
      <c r="E230" s="17"/>
      <c r="F230" s="17"/>
      <c r="G230" s="16"/>
      <c r="H230" s="16"/>
      <c r="I230" s="16"/>
      <c r="J230" s="16"/>
      <c r="K230" s="18" t="str">
        <f>IF($F230="","",$F230-Settings!$B$3)</f>
        <v/>
      </c>
      <c r="L230" s="18" t="str">
        <f>IF(AND($A230="",$B230=""),"",IF($F230="","No expiry",IF($K230&lt;0,"Expired",IF($K230&lt;=Settings!$B$4,"Renew soon","Valid"))))</f>
        <v/>
      </c>
      <c r="M230" s="18" t="str">
        <f t="shared" si="3"/>
        <v/>
      </c>
    </row>
    <row r="231" spans="1:13" x14ac:dyDescent="0.3">
      <c r="A231" s="16"/>
      <c r="B231" s="16"/>
      <c r="C231" s="16"/>
      <c r="D231" s="16"/>
      <c r="E231" s="17"/>
      <c r="F231" s="17"/>
      <c r="G231" s="16"/>
      <c r="H231" s="16"/>
      <c r="I231" s="16"/>
      <c r="J231" s="16"/>
      <c r="K231" s="18" t="str">
        <f>IF($F231="","",$F231-Settings!$B$3)</f>
        <v/>
      </c>
      <c r="L231" s="18" t="str">
        <f>IF(AND($A231="",$B231=""),"",IF($F231="","No expiry",IF($K231&lt;0,"Expired",IF($K231&lt;=Settings!$B$4,"Renew soon","Valid"))))</f>
        <v/>
      </c>
      <c r="M231" s="18" t="str">
        <f t="shared" si="3"/>
        <v/>
      </c>
    </row>
    <row r="232" spans="1:13" x14ac:dyDescent="0.3">
      <c r="A232" s="16"/>
      <c r="B232" s="16"/>
      <c r="C232" s="16"/>
      <c r="D232" s="16"/>
      <c r="E232" s="17"/>
      <c r="F232" s="17"/>
      <c r="G232" s="16"/>
      <c r="H232" s="16"/>
      <c r="I232" s="16"/>
      <c r="J232" s="16"/>
      <c r="K232" s="18" t="str">
        <f>IF($F232="","",$F232-Settings!$B$3)</f>
        <v/>
      </c>
      <c r="L232" s="18" t="str">
        <f>IF(AND($A232="",$B232=""),"",IF($F232="","No expiry",IF($K232&lt;0,"Expired",IF($K232&lt;=Settings!$B$4,"Renew soon","Valid"))))</f>
        <v/>
      </c>
      <c r="M232" s="18" t="str">
        <f t="shared" si="3"/>
        <v/>
      </c>
    </row>
    <row r="233" spans="1:13" x14ac:dyDescent="0.3">
      <c r="A233" s="16"/>
      <c r="B233" s="16"/>
      <c r="C233" s="16"/>
      <c r="D233" s="16"/>
      <c r="E233" s="17"/>
      <c r="F233" s="17"/>
      <c r="G233" s="16"/>
      <c r="H233" s="16"/>
      <c r="I233" s="16"/>
      <c r="J233" s="16"/>
      <c r="K233" s="18" t="str">
        <f>IF($F233="","",$F233-Settings!$B$3)</f>
        <v/>
      </c>
      <c r="L233" s="18" t="str">
        <f>IF(AND($A233="",$B233=""),"",IF($F233="","No expiry",IF($K233&lt;0,"Expired",IF($K233&lt;=Settings!$B$4,"Renew soon","Valid"))))</f>
        <v/>
      </c>
      <c r="M233" s="18" t="str">
        <f t="shared" si="3"/>
        <v/>
      </c>
    </row>
    <row r="234" spans="1:13" x14ac:dyDescent="0.3">
      <c r="A234" s="16"/>
      <c r="B234" s="16"/>
      <c r="C234" s="16"/>
      <c r="D234" s="16"/>
      <c r="E234" s="17"/>
      <c r="F234" s="17"/>
      <c r="G234" s="16"/>
      <c r="H234" s="16"/>
      <c r="I234" s="16"/>
      <c r="J234" s="16"/>
      <c r="K234" s="18" t="str">
        <f>IF($F234="","",$F234-Settings!$B$3)</f>
        <v/>
      </c>
      <c r="L234" s="18" t="str">
        <f>IF(AND($A234="",$B234=""),"",IF($F234="","No expiry",IF($K234&lt;0,"Expired",IF($K234&lt;=Settings!$B$4,"Renew soon","Valid"))))</f>
        <v/>
      </c>
      <c r="M234" s="18" t="str">
        <f t="shared" si="3"/>
        <v/>
      </c>
    </row>
    <row r="235" spans="1:13" x14ac:dyDescent="0.3">
      <c r="A235" s="16"/>
      <c r="B235" s="16"/>
      <c r="C235" s="16"/>
      <c r="D235" s="16"/>
      <c r="E235" s="17"/>
      <c r="F235" s="17"/>
      <c r="G235" s="16"/>
      <c r="H235" s="16"/>
      <c r="I235" s="16"/>
      <c r="J235" s="16"/>
      <c r="K235" s="18" t="str">
        <f>IF($F235="","",$F235-Settings!$B$3)</f>
        <v/>
      </c>
      <c r="L235" s="18" t="str">
        <f>IF(AND($A235="",$B235=""),"",IF($F235="","No expiry",IF($K235&lt;0,"Expired",IF($K235&lt;=Settings!$B$4,"Renew soon","Valid"))))</f>
        <v/>
      </c>
      <c r="M235" s="18" t="str">
        <f t="shared" si="3"/>
        <v/>
      </c>
    </row>
    <row r="236" spans="1:13" x14ac:dyDescent="0.3">
      <c r="A236" s="16"/>
      <c r="B236" s="16"/>
      <c r="C236" s="16"/>
      <c r="D236" s="16"/>
      <c r="E236" s="17"/>
      <c r="F236" s="17"/>
      <c r="G236" s="16"/>
      <c r="H236" s="16"/>
      <c r="I236" s="16"/>
      <c r="J236" s="16"/>
      <c r="K236" s="18" t="str">
        <f>IF($F236="","",$F236-Settings!$B$3)</f>
        <v/>
      </c>
      <c r="L236" s="18" t="str">
        <f>IF(AND($A236="",$B236=""),"",IF($F236="","No expiry",IF($K236&lt;0,"Expired",IF($K236&lt;=Settings!$B$4,"Renew soon","Valid"))))</f>
        <v/>
      </c>
      <c r="M236" s="18" t="str">
        <f t="shared" si="3"/>
        <v/>
      </c>
    </row>
    <row r="237" spans="1:13" x14ac:dyDescent="0.3">
      <c r="A237" s="16"/>
      <c r="B237" s="16"/>
      <c r="C237" s="16"/>
      <c r="D237" s="16"/>
      <c r="E237" s="17"/>
      <c r="F237" s="17"/>
      <c r="G237" s="16"/>
      <c r="H237" s="16"/>
      <c r="I237" s="16"/>
      <c r="J237" s="16"/>
      <c r="K237" s="18" t="str">
        <f>IF($F237="","",$F237-Settings!$B$3)</f>
        <v/>
      </c>
      <c r="L237" s="18" t="str">
        <f>IF(AND($A237="",$B237=""),"",IF($F237="","No expiry",IF($K237&lt;0,"Expired",IF($K237&lt;=Settings!$B$4,"Renew soon","Valid"))))</f>
        <v/>
      </c>
      <c r="M237" s="18" t="str">
        <f t="shared" si="3"/>
        <v/>
      </c>
    </row>
    <row r="238" spans="1:13" x14ac:dyDescent="0.3">
      <c r="A238" s="16"/>
      <c r="B238" s="16"/>
      <c r="C238" s="16"/>
      <c r="D238" s="16"/>
      <c r="E238" s="17"/>
      <c r="F238" s="17"/>
      <c r="G238" s="16"/>
      <c r="H238" s="16"/>
      <c r="I238" s="16"/>
      <c r="J238" s="16"/>
      <c r="K238" s="18" t="str">
        <f>IF($F238="","",$F238-Settings!$B$3)</f>
        <v/>
      </c>
      <c r="L238" s="18" t="str">
        <f>IF(AND($A238="",$B238=""),"",IF($F238="","No expiry",IF($K238&lt;0,"Expired",IF($K238&lt;=Settings!$B$4,"Renew soon","Valid"))))</f>
        <v/>
      </c>
      <c r="M238" s="18" t="str">
        <f t="shared" si="3"/>
        <v/>
      </c>
    </row>
    <row r="239" spans="1:13" x14ac:dyDescent="0.3">
      <c r="A239" s="16"/>
      <c r="B239" s="16"/>
      <c r="C239" s="16"/>
      <c r="D239" s="16"/>
      <c r="E239" s="17"/>
      <c r="F239" s="17"/>
      <c r="G239" s="16"/>
      <c r="H239" s="16"/>
      <c r="I239" s="16"/>
      <c r="J239" s="16"/>
      <c r="K239" s="18" t="str">
        <f>IF($F239="","",$F239-Settings!$B$3)</f>
        <v/>
      </c>
      <c r="L239" s="18" t="str">
        <f>IF(AND($A239="",$B239=""),"",IF($F239="","No expiry",IF($K239&lt;0,"Expired",IF($K239&lt;=Settings!$B$4,"Renew soon","Valid"))))</f>
        <v/>
      </c>
      <c r="M239" s="18" t="str">
        <f t="shared" si="3"/>
        <v/>
      </c>
    </row>
    <row r="240" spans="1:13" x14ac:dyDescent="0.3">
      <c r="A240" s="16"/>
      <c r="B240" s="16"/>
      <c r="C240" s="16"/>
      <c r="D240" s="16"/>
      <c r="E240" s="17"/>
      <c r="F240" s="17"/>
      <c r="G240" s="16"/>
      <c r="H240" s="16"/>
      <c r="I240" s="16"/>
      <c r="J240" s="16"/>
      <c r="K240" s="18" t="str">
        <f>IF($F240="","",$F240-Settings!$B$3)</f>
        <v/>
      </c>
      <c r="L240" s="18" t="str">
        <f>IF(AND($A240="",$B240=""),"",IF($F240="","No expiry",IF($K240&lt;0,"Expired",IF($K240&lt;=Settings!$B$4,"Renew soon","Valid"))))</f>
        <v/>
      </c>
      <c r="M240" s="18" t="str">
        <f t="shared" si="3"/>
        <v/>
      </c>
    </row>
    <row r="241" spans="1:13" x14ac:dyDescent="0.3">
      <c r="A241" s="16"/>
      <c r="B241" s="16"/>
      <c r="C241" s="16"/>
      <c r="D241" s="16"/>
      <c r="E241" s="17"/>
      <c r="F241" s="17"/>
      <c r="G241" s="16"/>
      <c r="H241" s="16"/>
      <c r="I241" s="16"/>
      <c r="J241" s="16"/>
      <c r="K241" s="18" t="str">
        <f>IF($F241="","",$F241-Settings!$B$3)</f>
        <v/>
      </c>
      <c r="L241" s="18" t="str">
        <f>IF(AND($A241="",$B241=""),"",IF($F241="","No expiry",IF($K241&lt;0,"Expired",IF($K241&lt;=Settings!$B$4,"Renew soon","Valid"))))</f>
        <v/>
      </c>
      <c r="M241" s="18" t="str">
        <f t="shared" si="3"/>
        <v/>
      </c>
    </row>
    <row r="242" spans="1:13" x14ac:dyDescent="0.3">
      <c r="A242" s="16"/>
      <c r="B242" s="16"/>
      <c r="C242" s="16"/>
      <c r="D242" s="16"/>
      <c r="E242" s="17"/>
      <c r="F242" s="17"/>
      <c r="G242" s="16"/>
      <c r="H242" s="16"/>
      <c r="I242" s="16"/>
      <c r="J242" s="16"/>
      <c r="K242" s="18" t="str">
        <f>IF($F242="","",$F242-Settings!$B$3)</f>
        <v/>
      </c>
      <c r="L242" s="18" t="str">
        <f>IF(AND($A242="",$B242=""),"",IF($F242="","No expiry",IF($K242&lt;0,"Expired",IF($K242&lt;=Settings!$B$4,"Renew soon","Valid"))))</f>
        <v/>
      </c>
      <c r="M242" s="18" t="str">
        <f t="shared" si="3"/>
        <v/>
      </c>
    </row>
    <row r="243" spans="1:13" x14ac:dyDescent="0.3">
      <c r="A243" s="16"/>
      <c r="B243" s="16"/>
      <c r="C243" s="16"/>
      <c r="D243" s="16"/>
      <c r="E243" s="17"/>
      <c r="F243" s="17"/>
      <c r="G243" s="16"/>
      <c r="H243" s="16"/>
      <c r="I243" s="16"/>
      <c r="J243" s="16"/>
      <c r="K243" s="18" t="str">
        <f>IF($F243="","",$F243-Settings!$B$3)</f>
        <v/>
      </c>
      <c r="L243" s="18" t="str">
        <f>IF(AND($A243="",$B243=""),"",IF($F243="","No expiry",IF($K243&lt;0,"Expired",IF($K243&lt;=Settings!$B$4,"Renew soon","Valid"))))</f>
        <v/>
      </c>
      <c r="M243" s="18" t="str">
        <f t="shared" si="3"/>
        <v/>
      </c>
    </row>
    <row r="244" spans="1:13" x14ac:dyDescent="0.3">
      <c r="A244" s="16"/>
      <c r="B244" s="16"/>
      <c r="C244" s="16"/>
      <c r="D244" s="16"/>
      <c r="E244" s="17"/>
      <c r="F244" s="17"/>
      <c r="G244" s="16"/>
      <c r="H244" s="16"/>
      <c r="I244" s="16"/>
      <c r="J244" s="16"/>
      <c r="K244" s="18" t="str">
        <f>IF($F244="","",$F244-Settings!$B$3)</f>
        <v/>
      </c>
      <c r="L244" s="18" t="str">
        <f>IF(AND($A244="",$B244=""),"",IF($F244="","No expiry",IF($K244&lt;0,"Expired",IF($K244&lt;=Settings!$B$4,"Renew soon","Valid"))))</f>
        <v/>
      </c>
      <c r="M244" s="18" t="str">
        <f t="shared" si="3"/>
        <v/>
      </c>
    </row>
    <row r="245" spans="1:13" x14ac:dyDescent="0.3">
      <c r="A245" s="16"/>
      <c r="B245" s="16"/>
      <c r="C245" s="16"/>
      <c r="D245" s="16"/>
      <c r="E245" s="17"/>
      <c r="F245" s="17"/>
      <c r="G245" s="16"/>
      <c r="H245" s="16"/>
      <c r="I245" s="16"/>
      <c r="J245" s="16"/>
      <c r="K245" s="18" t="str">
        <f>IF($F245="","",$F245-Settings!$B$3)</f>
        <v/>
      </c>
      <c r="L245" s="18" t="str">
        <f>IF(AND($A245="",$B245=""),"",IF($F245="","No expiry",IF($K245&lt;0,"Expired",IF($K245&lt;=Settings!$B$4,"Renew soon","Valid"))))</f>
        <v/>
      </c>
      <c r="M245" s="18" t="str">
        <f t="shared" si="3"/>
        <v/>
      </c>
    </row>
    <row r="246" spans="1:13" x14ac:dyDescent="0.3">
      <c r="A246" s="16"/>
      <c r="B246" s="16"/>
      <c r="C246" s="16"/>
      <c r="D246" s="16"/>
      <c r="E246" s="17"/>
      <c r="F246" s="17"/>
      <c r="G246" s="16"/>
      <c r="H246" s="16"/>
      <c r="I246" s="16"/>
      <c r="J246" s="16"/>
      <c r="K246" s="18" t="str">
        <f>IF($F246="","",$F246-Settings!$B$3)</f>
        <v/>
      </c>
      <c r="L246" s="18" t="str">
        <f>IF(AND($A246="",$B246=""),"",IF($F246="","No expiry",IF($K246&lt;0,"Expired",IF($K246&lt;=Settings!$B$4,"Renew soon","Valid"))))</f>
        <v/>
      </c>
      <c r="M246" s="18" t="str">
        <f t="shared" si="3"/>
        <v/>
      </c>
    </row>
    <row r="247" spans="1:13" x14ac:dyDescent="0.3">
      <c r="A247" s="16"/>
      <c r="B247" s="16"/>
      <c r="C247" s="16"/>
      <c r="D247" s="16"/>
      <c r="E247" s="17"/>
      <c r="F247" s="17"/>
      <c r="G247" s="16"/>
      <c r="H247" s="16"/>
      <c r="I247" s="16"/>
      <c r="J247" s="16"/>
      <c r="K247" s="18" t="str">
        <f>IF($F247="","",$F247-Settings!$B$3)</f>
        <v/>
      </c>
      <c r="L247" s="18" t="str">
        <f>IF(AND($A247="",$B247=""),"",IF($F247="","No expiry",IF($K247&lt;0,"Expired",IF($K247&lt;=Settings!$B$4,"Renew soon","Valid"))))</f>
        <v/>
      </c>
      <c r="M247" s="18" t="str">
        <f t="shared" si="3"/>
        <v/>
      </c>
    </row>
    <row r="248" spans="1:13" x14ac:dyDescent="0.3">
      <c r="A248" s="16"/>
      <c r="B248" s="16"/>
      <c r="C248" s="16"/>
      <c r="D248" s="16"/>
      <c r="E248" s="17"/>
      <c r="F248" s="17"/>
      <c r="G248" s="16"/>
      <c r="H248" s="16"/>
      <c r="I248" s="16"/>
      <c r="J248" s="16"/>
      <c r="K248" s="18" t="str">
        <f>IF($F248="","",$F248-Settings!$B$3)</f>
        <v/>
      </c>
      <c r="L248" s="18" t="str">
        <f>IF(AND($A248="",$B248=""),"",IF($F248="","No expiry",IF($K248&lt;0,"Expired",IF($K248&lt;=Settings!$B$4,"Renew soon","Valid"))))</f>
        <v/>
      </c>
      <c r="M248" s="18" t="str">
        <f t="shared" si="3"/>
        <v/>
      </c>
    </row>
    <row r="249" spans="1:13" x14ac:dyDescent="0.3">
      <c r="A249" s="16"/>
      <c r="B249" s="16"/>
      <c r="C249" s="16"/>
      <c r="D249" s="16"/>
      <c r="E249" s="17"/>
      <c r="F249" s="17"/>
      <c r="G249" s="16"/>
      <c r="H249" s="16"/>
      <c r="I249" s="16"/>
      <c r="J249" s="16"/>
      <c r="K249" s="18" t="str">
        <f>IF($F249="","",$F249-Settings!$B$3)</f>
        <v/>
      </c>
      <c r="L249" s="18" t="str">
        <f>IF(AND($A249="",$B249=""),"",IF($F249="","No expiry",IF($K249&lt;0,"Expired",IF($K249&lt;=Settings!$B$4,"Renew soon","Valid"))))</f>
        <v/>
      </c>
      <c r="M249" s="18" t="str">
        <f t="shared" si="3"/>
        <v/>
      </c>
    </row>
    <row r="250" spans="1:13" x14ac:dyDescent="0.3">
      <c r="A250" s="16"/>
      <c r="B250" s="16"/>
      <c r="C250" s="16"/>
      <c r="D250" s="16"/>
      <c r="E250" s="17"/>
      <c r="F250" s="17"/>
      <c r="G250" s="16"/>
      <c r="H250" s="16"/>
      <c r="I250" s="16"/>
      <c r="J250" s="16"/>
      <c r="K250" s="18" t="str">
        <f>IF($F250="","",$F250-Settings!$B$3)</f>
        <v/>
      </c>
      <c r="L250" s="18" t="str">
        <f>IF(AND($A250="",$B250=""),"",IF($F250="","No expiry",IF($K250&lt;0,"Expired",IF($K250&lt;=Settings!$B$4,"Renew soon","Valid"))))</f>
        <v/>
      </c>
      <c r="M250" s="18" t="str">
        <f t="shared" si="3"/>
        <v/>
      </c>
    </row>
    <row r="251" spans="1:13" x14ac:dyDescent="0.3">
      <c r="A251" s="16"/>
      <c r="B251" s="16"/>
      <c r="C251" s="16"/>
      <c r="D251" s="16"/>
      <c r="E251" s="17"/>
      <c r="F251" s="17"/>
      <c r="G251" s="16"/>
      <c r="H251" s="16"/>
      <c r="I251" s="16"/>
      <c r="J251" s="16"/>
      <c r="K251" s="18" t="str">
        <f>IF($F251="","",$F251-Settings!$B$3)</f>
        <v/>
      </c>
      <c r="L251" s="18" t="str">
        <f>IF(AND($A251="",$B251=""),"",IF($F251="","No expiry",IF($K251&lt;0,"Expired",IF($K251&lt;=Settings!$B$4,"Renew soon","Valid"))))</f>
        <v/>
      </c>
      <c r="M251" s="18" t="str">
        <f t="shared" si="3"/>
        <v/>
      </c>
    </row>
    <row r="252" spans="1:13" x14ac:dyDescent="0.3">
      <c r="A252" s="16"/>
      <c r="B252" s="16"/>
      <c r="C252" s="16"/>
      <c r="D252" s="16"/>
      <c r="E252" s="17"/>
      <c r="F252" s="17"/>
      <c r="G252" s="16"/>
      <c r="H252" s="16"/>
      <c r="I252" s="16"/>
      <c r="J252" s="16"/>
      <c r="K252" s="18" t="str">
        <f>IF($F252="","",$F252-Settings!$B$3)</f>
        <v/>
      </c>
      <c r="L252" s="18" t="str">
        <f>IF(AND($A252="",$B252=""),"",IF($F252="","No expiry",IF($K252&lt;0,"Expired",IF($K252&lt;=Settings!$B$4,"Renew soon","Valid"))))</f>
        <v/>
      </c>
      <c r="M252" s="18" t="str">
        <f t="shared" si="3"/>
        <v/>
      </c>
    </row>
    <row r="253" spans="1:13" x14ac:dyDescent="0.3">
      <c r="A253" s="16"/>
      <c r="B253" s="16"/>
      <c r="C253" s="16"/>
      <c r="D253" s="16"/>
      <c r="E253" s="17"/>
      <c r="F253" s="17"/>
      <c r="G253" s="16"/>
      <c r="H253" s="16"/>
      <c r="I253" s="16"/>
      <c r="J253" s="16"/>
      <c r="K253" s="18" t="str">
        <f>IF($F253="","",$F253-Settings!$B$3)</f>
        <v/>
      </c>
      <c r="L253" s="18" t="str">
        <f>IF(AND($A253="",$B253=""),"",IF($F253="","No expiry",IF($K253&lt;0,"Expired",IF($K253&lt;=Settings!$B$4,"Renew soon","Valid"))))</f>
        <v/>
      </c>
      <c r="M253" s="18" t="str">
        <f t="shared" si="3"/>
        <v/>
      </c>
    </row>
    <row r="254" spans="1:13" x14ac:dyDescent="0.3">
      <c r="A254" s="16"/>
      <c r="B254" s="16"/>
      <c r="C254" s="16"/>
      <c r="D254" s="16"/>
      <c r="E254" s="17"/>
      <c r="F254" s="17"/>
      <c r="G254" s="16"/>
      <c r="H254" s="16"/>
      <c r="I254" s="16"/>
      <c r="J254" s="16"/>
      <c r="K254" s="18" t="str">
        <f>IF($F254="","",$F254-Settings!$B$3)</f>
        <v/>
      </c>
      <c r="L254" s="18" t="str">
        <f>IF(AND($A254="",$B254=""),"",IF($F254="","No expiry",IF($K254&lt;0,"Expired",IF($K254&lt;=Settings!$B$4,"Renew soon","Valid"))))</f>
        <v/>
      </c>
      <c r="M254" s="18" t="str">
        <f t="shared" si="3"/>
        <v/>
      </c>
    </row>
    <row r="255" spans="1:13" x14ac:dyDescent="0.3">
      <c r="A255" s="16"/>
      <c r="B255" s="16"/>
      <c r="C255" s="16"/>
      <c r="D255" s="16"/>
      <c r="E255" s="17"/>
      <c r="F255" s="17"/>
      <c r="G255" s="16"/>
      <c r="H255" s="16"/>
      <c r="I255" s="16"/>
      <c r="J255" s="16"/>
      <c r="K255" s="18" t="str">
        <f>IF($F255="","",$F255-Settings!$B$3)</f>
        <v/>
      </c>
      <c r="L255" s="18" t="str">
        <f>IF(AND($A255="",$B255=""),"",IF($F255="","No expiry",IF($K255&lt;0,"Expired",IF($K255&lt;=Settings!$B$4,"Renew soon","Valid"))))</f>
        <v/>
      </c>
      <c r="M255" s="18" t="str">
        <f t="shared" si="3"/>
        <v/>
      </c>
    </row>
    <row r="256" spans="1:13" x14ac:dyDescent="0.3">
      <c r="A256" s="16"/>
      <c r="B256" s="16"/>
      <c r="C256" s="16"/>
      <c r="D256" s="16"/>
      <c r="E256" s="17"/>
      <c r="F256" s="17"/>
      <c r="G256" s="16"/>
      <c r="H256" s="16"/>
      <c r="I256" s="16"/>
      <c r="J256" s="16"/>
      <c r="K256" s="18" t="str">
        <f>IF($F256="","",$F256-Settings!$B$3)</f>
        <v/>
      </c>
      <c r="L256" s="18" t="str">
        <f>IF(AND($A256="",$B256=""),"",IF($F256="","No expiry",IF($K256&lt;0,"Expired",IF($K256&lt;=Settings!$B$4,"Renew soon","Valid"))))</f>
        <v/>
      </c>
      <c r="M256" s="18" t="str">
        <f t="shared" si="3"/>
        <v/>
      </c>
    </row>
    <row r="257" spans="1:13" x14ac:dyDescent="0.3">
      <c r="A257" s="16"/>
      <c r="B257" s="16"/>
      <c r="C257" s="16"/>
      <c r="D257" s="16"/>
      <c r="E257" s="17"/>
      <c r="F257" s="17"/>
      <c r="G257" s="16"/>
      <c r="H257" s="16"/>
      <c r="I257" s="16"/>
      <c r="J257" s="16"/>
      <c r="K257" s="18" t="str">
        <f>IF($F257="","",$F257-Settings!$B$3)</f>
        <v/>
      </c>
      <c r="L257" s="18" t="str">
        <f>IF(AND($A257="",$B257=""),"",IF($F257="","No expiry",IF($K257&lt;0,"Expired",IF($K257&lt;=Settings!$B$4,"Renew soon","Valid"))))</f>
        <v/>
      </c>
      <c r="M257" s="18" t="str">
        <f t="shared" si="3"/>
        <v/>
      </c>
    </row>
    <row r="258" spans="1:13" x14ac:dyDescent="0.3">
      <c r="A258" s="16"/>
      <c r="B258" s="16"/>
      <c r="C258" s="16"/>
      <c r="D258" s="16"/>
      <c r="E258" s="17"/>
      <c r="F258" s="17"/>
      <c r="G258" s="16"/>
      <c r="H258" s="16"/>
      <c r="I258" s="16"/>
      <c r="J258" s="16"/>
      <c r="K258" s="18" t="str">
        <f>IF($F258="","",$F258-Settings!$B$3)</f>
        <v/>
      </c>
      <c r="L258" s="18" t="str">
        <f>IF(AND($A258="",$B258=""),"",IF($F258="","No expiry",IF($K258&lt;0,"Expired",IF($K258&lt;=Settings!$B$4,"Renew soon","Valid"))))</f>
        <v/>
      </c>
      <c r="M258" s="18" t="str">
        <f t="shared" si="3"/>
        <v/>
      </c>
    </row>
    <row r="259" spans="1:13" x14ac:dyDescent="0.3">
      <c r="A259" s="16"/>
      <c r="B259" s="16"/>
      <c r="C259" s="16"/>
      <c r="D259" s="16"/>
      <c r="E259" s="17"/>
      <c r="F259" s="17"/>
      <c r="G259" s="16"/>
      <c r="H259" s="16"/>
      <c r="I259" s="16"/>
      <c r="J259" s="16"/>
      <c r="K259" s="18" t="str">
        <f>IF($F259="","",$F259-Settings!$B$3)</f>
        <v/>
      </c>
      <c r="L259" s="18" t="str">
        <f>IF(AND($A259="",$B259=""),"",IF($F259="","No expiry",IF($K259&lt;0,"Expired",IF($K259&lt;=Settings!$B$4,"Renew soon","Valid"))))</f>
        <v/>
      </c>
      <c r="M259" s="18" t="str">
        <f t="shared" si="3"/>
        <v/>
      </c>
    </row>
    <row r="260" spans="1:13" x14ac:dyDescent="0.3">
      <c r="A260" s="16"/>
      <c r="B260" s="16"/>
      <c r="C260" s="16"/>
      <c r="D260" s="16"/>
      <c r="E260" s="17"/>
      <c r="F260" s="17"/>
      <c r="G260" s="16"/>
      <c r="H260" s="16"/>
      <c r="I260" s="16"/>
      <c r="J260" s="16"/>
      <c r="K260" s="18" t="str">
        <f>IF($F260="","",$F260-Settings!$B$3)</f>
        <v/>
      </c>
      <c r="L260" s="18" t="str">
        <f>IF(AND($A260="",$B260=""),"",IF($F260="","No expiry",IF($K260&lt;0,"Expired",IF($K260&lt;=Settings!$B$4,"Renew soon","Valid"))))</f>
        <v/>
      </c>
      <c r="M260" s="18" t="str">
        <f t="shared" si="3"/>
        <v/>
      </c>
    </row>
    <row r="261" spans="1:13" x14ac:dyDescent="0.3">
      <c r="A261" s="16"/>
      <c r="B261" s="16"/>
      <c r="C261" s="16"/>
      <c r="D261" s="16"/>
      <c r="E261" s="17"/>
      <c r="F261" s="17"/>
      <c r="G261" s="16"/>
      <c r="H261" s="16"/>
      <c r="I261" s="16"/>
      <c r="J261" s="16"/>
      <c r="K261" s="18" t="str">
        <f>IF($F261="","",$F261-Settings!$B$3)</f>
        <v/>
      </c>
      <c r="L261" s="18" t="str">
        <f>IF(AND($A261="",$B261=""),"",IF($F261="","No expiry",IF($K261&lt;0,"Expired",IF($K261&lt;=Settings!$B$4,"Renew soon","Valid"))))</f>
        <v/>
      </c>
      <c r="M261" s="18" t="str">
        <f t="shared" ref="M261:M304" si="4">IF($F261="","",$F261+ROW()/100000)</f>
        <v/>
      </c>
    </row>
    <row r="262" spans="1:13" x14ac:dyDescent="0.3">
      <c r="A262" s="16"/>
      <c r="B262" s="16"/>
      <c r="C262" s="16"/>
      <c r="D262" s="16"/>
      <c r="E262" s="17"/>
      <c r="F262" s="17"/>
      <c r="G262" s="16"/>
      <c r="H262" s="16"/>
      <c r="I262" s="16"/>
      <c r="J262" s="16"/>
      <c r="K262" s="18" t="str">
        <f>IF($F262="","",$F262-Settings!$B$3)</f>
        <v/>
      </c>
      <c r="L262" s="18" t="str">
        <f>IF(AND($A262="",$B262=""),"",IF($F262="","No expiry",IF($K262&lt;0,"Expired",IF($K262&lt;=Settings!$B$4,"Renew soon","Valid"))))</f>
        <v/>
      </c>
      <c r="M262" s="18" t="str">
        <f t="shared" si="4"/>
        <v/>
      </c>
    </row>
    <row r="263" spans="1:13" x14ac:dyDescent="0.3">
      <c r="A263" s="16"/>
      <c r="B263" s="16"/>
      <c r="C263" s="16"/>
      <c r="D263" s="16"/>
      <c r="E263" s="17"/>
      <c r="F263" s="17"/>
      <c r="G263" s="16"/>
      <c r="H263" s="16"/>
      <c r="I263" s="16"/>
      <c r="J263" s="16"/>
      <c r="K263" s="18" t="str">
        <f>IF($F263="","",$F263-Settings!$B$3)</f>
        <v/>
      </c>
      <c r="L263" s="18" t="str">
        <f>IF(AND($A263="",$B263=""),"",IF($F263="","No expiry",IF($K263&lt;0,"Expired",IF($K263&lt;=Settings!$B$4,"Renew soon","Valid"))))</f>
        <v/>
      </c>
      <c r="M263" s="18" t="str">
        <f t="shared" si="4"/>
        <v/>
      </c>
    </row>
    <row r="264" spans="1:13" x14ac:dyDescent="0.3">
      <c r="A264" s="16"/>
      <c r="B264" s="16"/>
      <c r="C264" s="16"/>
      <c r="D264" s="16"/>
      <c r="E264" s="17"/>
      <c r="F264" s="17"/>
      <c r="G264" s="16"/>
      <c r="H264" s="16"/>
      <c r="I264" s="16"/>
      <c r="J264" s="16"/>
      <c r="K264" s="18" t="str">
        <f>IF($F264="","",$F264-Settings!$B$3)</f>
        <v/>
      </c>
      <c r="L264" s="18" t="str">
        <f>IF(AND($A264="",$B264=""),"",IF($F264="","No expiry",IF($K264&lt;0,"Expired",IF($K264&lt;=Settings!$B$4,"Renew soon","Valid"))))</f>
        <v/>
      </c>
      <c r="M264" s="18" t="str">
        <f t="shared" si="4"/>
        <v/>
      </c>
    </row>
    <row r="265" spans="1:13" x14ac:dyDescent="0.3">
      <c r="A265" s="16"/>
      <c r="B265" s="16"/>
      <c r="C265" s="16"/>
      <c r="D265" s="16"/>
      <c r="E265" s="17"/>
      <c r="F265" s="17"/>
      <c r="G265" s="16"/>
      <c r="H265" s="16"/>
      <c r="I265" s="16"/>
      <c r="J265" s="16"/>
      <c r="K265" s="18" t="str">
        <f>IF($F265="","",$F265-Settings!$B$3)</f>
        <v/>
      </c>
      <c r="L265" s="18" t="str">
        <f>IF(AND($A265="",$B265=""),"",IF($F265="","No expiry",IF($K265&lt;0,"Expired",IF($K265&lt;=Settings!$B$4,"Renew soon","Valid"))))</f>
        <v/>
      </c>
      <c r="M265" s="18" t="str">
        <f t="shared" si="4"/>
        <v/>
      </c>
    </row>
    <row r="266" spans="1:13" x14ac:dyDescent="0.3">
      <c r="A266" s="16"/>
      <c r="B266" s="16"/>
      <c r="C266" s="16"/>
      <c r="D266" s="16"/>
      <c r="E266" s="17"/>
      <c r="F266" s="17"/>
      <c r="G266" s="16"/>
      <c r="H266" s="16"/>
      <c r="I266" s="16"/>
      <c r="J266" s="16"/>
      <c r="K266" s="18" t="str">
        <f>IF($F266="","",$F266-Settings!$B$3)</f>
        <v/>
      </c>
      <c r="L266" s="18" t="str">
        <f>IF(AND($A266="",$B266=""),"",IF($F266="","No expiry",IF($K266&lt;0,"Expired",IF($K266&lt;=Settings!$B$4,"Renew soon","Valid"))))</f>
        <v/>
      </c>
      <c r="M266" s="18" t="str">
        <f t="shared" si="4"/>
        <v/>
      </c>
    </row>
    <row r="267" spans="1:13" x14ac:dyDescent="0.3">
      <c r="A267" s="16"/>
      <c r="B267" s="16"/>
      <c r="C267" s="16"/>
      <c r="D267" s="16"/>
      <c r="E267" s="17"/>
      <c r="F267" s="17"/>
      <c r="G267" s="16"/>
      <c r="H267" s="16"/>
      <c r="I267" s="16"/>
      <c r="J267" s="16"/>
      <c r="K267" s="18" t="str">
        <f>IF($F267="","",$F267-Settings!$B$3)</f>
        <v/>
      </c>
      <c r="L267" s="18" t="str">
        <f>IF(AND($A267="",$B267=""),"",IF($F267="","No expiry",IF($K267&lt;0,"Expired",IF($K267&lt;=Settings!$B$4,"Renew soon","Valid"))))</f>
        <v/>
      </c>
      <c r="M267" s="18" t="str">
        <f t="shared" si="4"/>
        <v/>
      </c>
    </row>
    <row r="268" spans="1:13" x14ac:dyDescent="0.3">
      <c r="A268" s="16"/>
      <c r="B268" s="16"/>
      <c r="C268" s="16"/>
      <c r="D268" s="16"/>
      <c r="E268" s="17"/>
      <c r="F268" s="17"/>
      <c r="G268" s="16"/>
      <c r="H268" s="16"/>
      <c r="I268" s="16"/>
      <c r="J268" s="16"/>
      <c r="K268" s="18" t="str">
        <f>IF($F268="","",$F268-Settings!$B$3)</f>
        <v/>
      </c>
      <c r="L268" s="18" t="str">
        <f>IF(AND($A268="",$B268=""),"",IF($F268="","No expiry",IF($K268&lt;0,"Expired",IF($K268&lt;=Settings!$B$4,"Renew soon","Valid"))))</f>
        <v/>
      </c>
      <c r="M268" s="18" t="str">
        <f t="shared" si="4"/>
        <v/>
      </c>
    </row>
    <row r="269" spans="1:13" x14ac:dyDescent="0.3">
      <c r="A269" s="16"/>
      <c r="B269" s="16"/>
      <c r="C269" s="16"/>
      <c r="D269" s="16"/>
      <c r="E269" s="17"/>
      <c r="F269" s="17"/>
      <c r="G269" s="16"/>
      <c r="H269" s="16"/>
      <c r="I269" s="16"/>
      <c r="J269" s="16"/>
      <c r="K269" s="18" t="str">
        <f>IF($F269="","",$F269-Settings!$B$3)</f>
        <v/>
      </c>
      <c r="L269" s="18" t="str">
        <f>IF(AND($A269="",$B269=""),"",IF($F269="","No expiry",IF($K269&lt;0,"Expired",IF($K269&lt;=Settings!$B$4,"Renew soon","Valid"))))</f>
        <v/>
      </c>
      <c r="M269" s="18" t="str">
        <f t="shared" si="4"/>
        <v/>
      </c>
    </row>
    <row r="270" spans="1:13" x14ac:dyDescent="0.3">
      <c r="A270" s="16"/>
      <c r="B270" s="16"/>
      <c r="C270" s="16"/>
      <c r="D270" s="16"/>
      <c r="E270" s="17"/>
      <c r="F270" s="17"/>
      <c r="G270" s="16"/>
      <c r="H270" s="16"/>
      <c r="I270" s="16"/>
      <c r="J270" s="16"/>
      <c r="K270" s="18" t="str">
        <f>IF($F270="","",$F270-Settings!$B$3)</f>
        <v/>
      </c>
      <c r="L270" s="18" t="str">
        <f>IF(AND($A270="",$B270=""),"",IF($F270="","No expiry",IF($K270&lt;0,"Expired",IF($K270&lt;=Settings!$B$4,"Renew soon","Valid"))))</f>
        <v/>
      </c>
      <c r="M270" s="18" t="str">
        <f t="shared" si="4"/>
        <v/>
      </c>
    </row>
    <row r="271" spans="1:13" x14ac:dyDescent="0.3">
      <c r="A271" s="16"/>
      <c r="B271" s="16"/>
      <c r="C271" s="16"/>
      <c r="D271" s="16"/>
      <c r="E271" s="17"/>
      <c r="F271" s="17"/>
      <c r="G271" s="16"/>
      <c r="H271" s="16"/>
      <c r="I271" s="16"/>
      <c r="J271" s="16"/>
      <c r="K271" s="18" t="str">
        <f>IF($F271="","",$F271-Settings!$B$3)</f>
        <v/>
      </c>
      <c r="L271" s="18" t="str">
        <f>IF(AND($A271="",$B271=""),"",IF($F271="","No expiry",IF($K271&lt;0,"Expired",IF($K271&lt;=Settings!$B$4,"Renew soon","Valid"))))</f>
        <v/>
      </c>
      <c r="M271" s="18" t="str">
        <f t="shared" si="4"/>
        <v/>
      </c>
    </row>
    <row r="272" spans="1:13" x14ac:dyDescent="0.3">
      <c r="A272" s="16"/>
      <c r="B272" s="16"/>
      <c r="C272" s="16"/>
      <c r="D272" s="16"/>
      <c r="E272" s="17"/>
      <c r="F272" s="17"/>
      <c r="G272" s="16"/>
      <c r="H272" s="16"/>
      <c r="I272" s="16"/>
      <c r="J272" s="16"/>
      <c r="K272" s="18" t="str">
        <f>IF($F272="","",$F272-Settings!$B$3)</f>
        <v/>
      </c>
      <c r="L272" s="18" t="str">
        <f>IF(AND($A272="",$B272=""),"",IF($F272="","No expiry",IF($K272&lt;0,"Expired",IF($K272&lt;=Settings!$B$4,"Renew soon","Valid"))))</f>
        <v/>
      </c>
      <c r="M272" s="18" t="str">
        <f t="shared" si="4"/>
        <v/>
      </c>
    </row>
    <row r="273" spans="1:13" x14ac:dyDescent="0.3">
      <c r="A273" s="16"/>
      <c r="B273" s="16"/>
      <c r="C273" s="16"/>
      <c r="D273" s="16"/>
      <c r="E273" s="17"/>
      <c r="F273" s="17"/>
      <c r="G273" s="16"/>
      <c r="H273" s="16"/>
      <c r="I273" s="16"/>
      <c r="J273" s="16"/>
      <c r="K273" s="18" t="str">
        <f>IF($F273="","",$F273-Settings!$B$3)</f>
        <v/>
      </c>
      <c r="L273" s="18" t="str">
        <f>IF(AND($A273="",$B273=""),"",IF($F273="","No expiry",IF($K273&lt;0,"Expired",IF($K273&lt;=Settings!$B$4,"Renew soon","Valid"))))</f>
        <v/>
      </c>
      <c r="M273" s="18" t="str">
        <f t="shared" si="4"/>
        <v/>
      </c>
    </row>
    <row r="274" spans="1:13" x14ac:dyDescent="0.3">
      <c r="A274" s="16"/>
      <c r="B274" s="16"/>
      <c r="C274" s="16"/>
      <c r="D274" s="16"/>
      <c r="E274" s="17"/>
      <c r="F274" s="17"/>
      <c r="G274" s="16"/>
      <c r="H274" s="16"/>
      <c r="I274" s="16"/>
      <c r="J274" s="16"/>
      <c r="K274" s="18" t="str">
        <f>IF($F274="","",$F274-Settings!$B$3)</f>
        <v/>
      </c>
      <c r="L274" s="18" t="str">
        <f>IF(AND($A274="",$B274=""),"",IF($F274="","No expiry",IF($K274&lt;0,"Expired",IF($K274&lt;=Settings!$B$4,"Renew soon","Valid"))))</f>
        <v/>
      </c>
      <c r="M274" s="18" t="str">
        <f t="shared" si="4"/>
        <v/>
      </c>
    </row>
    <row r="275" spans="1:13" x14ac:dyDescent="0.3">
      <c r="A275" s="16"/>
      <c r="B275" s="16"/>
      <c r="C275" s="16"/>
      <c r="D275" s="16"/>
      <c r="E275" s="17"/>
      <c r="F275" s="17"/>
      <c r="G275" s="16"/>
      <c r="H275" s="16"/>
      <c r="I275" s="16"/>
      <c r="J275" s="16"/>
      <c r="K275" s="18" t="str">
        <f>IF($F275="","",$F275-Settings!$B$3)</f>
        <v/>
      </c>
      <c r="L275" s="18" t="str">
        <f>IF(AND($A275="",$B275=""),"",IF($F275="","No expiry",IF($K275&lt;0,"Expired",IF($K275&lt;=Settings!$B$4,"Renew soon","Valid"))))</f>
        <v/>
      </c>
      <c r="M275" s="18" t="str">
        <f t="shared" si="4"/>
        <v/>
      </c>
    </row>
    <row r="276" spans="1:13" x14ac:dyDescent="0.3">
      <c r="A276" s="16"/>
      <c r="B276" s="16"/>
      <c r="C276" s="16"/>
      <c r="D276" s="16"/>
      <c r="E276" s="17"/>
      <c r="F276" s="17"/>
      <c r="G276" s="16"/>
      <c r="H276" s="16"/>
      <c r="I276" s="16"/>
      <c r="J276" s="16"/>
      <c r="K276" s="18" t="str">
        <f>IF($F276="","",$F276-Settings!$B$3)</f>
        <v/>
      </c>
      <c r="L276" s="18" t="str">
        <f>IF(AND($A276="",$B276=""),"",IF($F276="","No expiry",IF($K276&lt;0,"Expired",IF($K276&lt;=Settings!$B$4,"Renew soon","Valid"))))</f>
        <v/>
      </c>
      <c r="M276" s="18" t="str">
        <f t="shared" si="4"/>
        <v/>
      </c>
    </row>
    <row r="277" spans="1:13" x14ac:dyDescent="0.3">
      <c r="A277" s="16"/>
      <c r="B277" s="16"/>
      <c r="C277" s="16"/>
      <c r="D277" s="16"/>
      <c r="E277" s="17"/>
      <c r="F277" s="17"/>
      <c r="G277" s="16"/>
      <c r="H277" s="16"/>
      <c r="I277" s="16"/>
      <c r="J277" s="16"/>
      <c r="K277" s="18" t="str">
        <f>IF($F277="","",$F277-Settings!$B$3)</f>
        <v/>
      </c>
      <c r="L277" s="18" t="str">
        <f>IF(AND($A277="",$B277=""),"",IF($F277="","No expiry",IF($K277&lt;0,"Expired",IF($K277&lt;=Settings!$B$4,"Renew soon","Valid"))))</f>
        <v/>
      </c>
      <c r="M277" s="18" t="str">
        <f t="shared" si="4"/>
        <v/>
      </c>
    </row>
    <row r="278" spans="1:13" x14ac:dyDescent="0.3">
      <c r="A278" s="16"/>
      <c r="B278" s="16"/>
      <c r="C278" s="16"/>
      <c r="D278" s="16"/>
      <c r="E278" s="17"/>
      <c r="F278" s="17"/>
      <c r="G278" s="16"/>
      <c r="H278" s="16"/>
      <c r="I278" s="16"/>
      <c r="J278" s="16"/>
      <c r="K278" s="18" t="str">
        <f>IF($F278="","",$F278-Settings!$B$3)</f>
        <v/>
      </c>
      <c r="L278" s="18" t="str">
        <f>IF(AND($A278="",$B278=""),"",IF($F278="","No expiry",IF($K278&lt;0,"Expired",IF($K278&lt;=Settings!$B$4,"Renew soon","Valid"))))</f>
        <v/>
      </c>
      <c r="M278" s="18" t="str">
        <f t="shared" si="4"/>
        <v/>
      </c>
    </row>
    <row r="279" spans="1:13" x14ac:dyDescent="0.3">
      <c r="A279" s="16"/>
      <c r="B279" s="16"/>
      <c r="C279" s="16"/>
      <c r="D279" s="16"/>
      <c r="E279" s="17"/>
      <c r="F279" s="17"/>
      <c r="G279" s="16"/>
      <c r="H279" s="16"/>
      <c r="I279" s="16"/>
      <c r="J279" s="16"/>
      <c r="K279" s="18" t="str">
        <f>IF($F279="","",$F279-Settings!$B$3)</f>
        <v/>
      </c>
      <c r="L279" s="18" t="str">
        <f>IF(AND($A279="",$B279=""),"",IF($F279="","No expiry",IF($K279&lt;0,"Expired",IF($K279&lt;=Settings!$B$4,"Renew soon","Valid"))))</f>
        <v/>
      </c>
      <c r="M279" s="18" t="str">
        <f t="shared" si="4"/>
        <v/>
      </c>
    </row>
    <row r="280" spans="1:13" x14ac:dyDescent="0.3">
      <c r="A280" s="16"/>
      <c r="B280" s="16"/>
      <c r="C280" s="16"/>
      <c r="D280" s="16"/>
      <c r="E280" s="17"/>
      <c r="F280" s="17"/>
      <c r="G280" s="16"/>
      <c r="H280" s="16"/>
      <c r="I280" s="16"/>
      <c r="J280" s="16"/>
      <c r="K280" s="18" t="str">
        <f>IF($F280="","",$F280-Settings!$B$3)</f>
        <v/>
      </c>
      <c r="L280" s="18" t="str">
        <f>IF(AND($A280="",$B280=""),"",IF($F280="","No expiry",IF($K280&lt;0,"Expired",IF($K280&lt;=Settings!$B$4,"Renew soon","Valid"))))</f>
        <v/>
      </c>
      <c r="M280" s="18" t="str">
        <f t="shared" si="4"/>
        <v/>
      </c>
    </row>
    <row r="281" spans="1:13" x14ac:dyDescent="0.3">
      <c r="A281" s="16"/>
      <c r="B281" s="16"/>
      <c r="C281" s="16"/>
      <c r="D281" s="16"/>
      <c r="E281" s="17"/>
      <c r="F281" s="17"/>
      <c r="G281" s="16"/>
      <c r="H281" s="16"/>
      <c r="I281" s="16"/>
      <c r="J281" s="16"/>
      <c r="K281" s="18" t="str">
        <f>IF($F281="","",$F281-Settings!$B$3)</f>
        <v/>
      </c>
      <c r="L281" s="18" t="str">
        <f>IF(AND($A281="",$B281=""),"",IF($F281="","No expiry",IF($K281&lt;0,"Expired",IF($K281&lt;=Settings!$B$4,"Renew soon","Valid"))))</f>
        <v/>
      </c>
      <c r="M281" s="18" t="str">
        <f t="shared" si="4"/>
        <v/>
      </c>
    </row>
    <row r="282" spans="1:13" x14ac:dyDescent="0.3">
      <c r="A282" s="16"/>
      <c r="B282" s="16"/>
      <c r="C282" s="16"/>
      <c r="D282" s="16"/>
      <c r="E282" s="17"/>
      <c r="F282" s="17"/>
      <c r="G282" s="16"/>
      <c r="H282" s="16"/>
      <c r="I282" s="16"/>
      <c r="J282" s="16"/>
      <c r="K282" s="18" t="str">
        <f>IF($F282="","",$F282-Settings!$B$3)</f>
        <v/>
      </c>
      <c r="L282" s="18" t="str">
        <f>IF(AND($A282="",$B282=""),"",IF($F282="","No expiry",IF($K282&lt;0,"Expired",IF($K282&lt;=Settings!$B$4,"Renew soon","Valid"))))</f>
        <v/>
      </c>
      <c r="M282" s="18" t="str">
        <f t="shared" si="4"/>
        <v/>
      </c>
    </row>
    <row r="283" spans="1:13" x14ac:dyDescent="0.3">
      <c r="A283" s="16"/>
      <c r="B283" s="16"/>
      <c r="C283" s="16"/>
      <c r="D283" s="16"/>
      <c r="E283" s="17"/>
      <c r="F283" s="17"/>
      <c r="G283" s="16"/>
      <c r="H283" s="16"/>
      <c r="I283" s="16"/>
      <c r="J283" s="16"/>
      <c r="K283" s="18" t="str">
        <f>IF($F283="","",$F283-Settings!$B$3)</f>
        <v/>
      </c>
      <c r="L283" s="18" t="str">
        <f>IF(AND($A283="",$B283=""),"",IF($F283="","No expiry",IF($K283&lt;0,"Expired",IF($K283&lt;=Settings!$B$4,"Renew soon","Valid"))))</f>
        <v/>
      </c>
      <c r="M283" s="18" t="str">
        <f t="shared" si="4"/>
        <v/>
      </c>
    </row>
    <row r="284" spans="1:13" x14ac:dyDescent="0.3">
      <c r="A284" s="16"/>
      <c r="B284" s="16"/>
      <c r="C284" s="16"/>
      <c r="D284" s="16"/>
      <c r="E284" s="17"/>
      <c r="F284" s="17"/>
      <c r="G284" s="16"/>
      <c r="H284" s="16"/>
      <c r="I284" s="16"/>
      <c r="J284" s="16"/>
      <c r="K284" s="18" t="str">
        <f>IF($F284="","",$F284-Settings!$B$3)</f>
        <v/>
      </c>
      <c r="L284" s="18" t="str">
        <f>IF(AND($A284="",$B284=""),"",IF($F284="","No expiry",IF($K284&lt;0,"Expired",IF($K284&lt;=Settings!$B$4,"Renew soon","Valid"))))</f>
        <v/>
      </c>
      <c r="M284" s="18" t="str">
        <f t="shared" si="4"/>
        <v/>
      </c>
    </row>
    <row r="285" spans="1:13" x14ac:dyDescent="0.3">
      <c r="A285" s="16"/>
      <c r="B285" s="16"/>
      <c r="C285" s="16"/>
      <c r="D285" s="16"/>
      <c r="E285" s="17"/>
      <c r="F285" s="17"/>
      <c r="G285" s="16"/>
      <c r="H285" s="16"/>
      <c r="I285" s="16"/>
      <c r="J285" s="16"/>
      <c r="K285" s="18" t="str">
        <f>IF($F285="","",$F285-Settings!$B$3)</f>
        <v/>
      </c>
      <c r="L285" s="18" t="str">
        <f>IF(AND($A285="",$B285=""),"",IF($F285="","No expiry",IF($K285&lt;0,"Expired",IF($K285&lt;=Settings!$B$4,"Renew soon","Valid"))))</f>
        <v/>
      </c>
      <c r="M285" s="18" t="str">
        <f t="shared" si="4"/>
        <v/>
      </c>
    </row>
    <row r="286" spans="1:13" x14ac:dyDescent="0.3">
      <c r="A286" s="16"/>
      <c r="B286" s="16"/>
      <c r="C286" s="16"/>
      <c r="D286" s="16"/>
      <c r="E286" s="17"/>
      <c r="F286" s="17"/>
      <c r="G286" s="16"/>
      <c r="H286" s="16"/>
      <c r="I286" s="16"/>
      <c r="J286" s="16"/>
      <c r="K286" s="18" t="str">
        <f>IF($F286="","",$F286-Settings!$B$3)</f>
        <v/>
      </c>
      <c r="L286" s="18" t="str">
        <f>IF(AND($A286="",$B286=""),"",IF($F286="","No expiry",IF($K286&lt;0,"Expired",IF($K286&lt;=Settings!$B$4,"Renew soon","Valid"))))</f>
        <v/>
      </c>
      <c r="M286" s="18" t="str">
        <f t="shared" si="4"/>
        <v/>
      </c>
    </row>
    <row r="287" spans="1:13" x14ac:dyDescent="0.3">
      <c r="A287" s="16"/>
      <c r="B287" s="16"/>
      <c r="C287" s="16"/>
      <c r="D287" s="16"/>
      <c r="E287" s="17"/>
      <c r="F287" s="17"/>
      <c r="G287" s="16"/>
      <c r="H287" s="16"/>
      <c r="I287" s="16"/>
      <c r="J287" s="16"/>
      <c r="K287" s="18" t="str">
        <f>IF($F287="","",$F287-Settings!$B$3)</f>
        <v/>
      </c>
      <c r="L287" s="18" t="str">
        <f>IF(AND($A287="",$B287=""),"",IF($F287="","No expiry",IF($K287&lt;0,"Expired",IF($K287&lt;=Settings!$B$4,"Renew soon","Valid"))))</f>
        <v/>
      </c>
      <c r="M287" s="18" t="str">
        <f t="shared" si="4"/>
        <v/>
      </c>
    </row>
    <row r="288" spans="1:13" x14ac:dyDescent="0.3">
      <c r="A288" s="16"/>
      <c r="B288" s="16"/>
      <c r="C288" s="16"/>
      <c r="D288" s="16"/>
      <c r="E288" s="17"/>
      <c r="F288" s="17"/>
      <c r="G288" s="16"/>
      <c r="H288" s="16"/>
      <c r="I288" s="16"/>
      <c r="J288" s="16"/>
      <c r="K288" s="18" t="str">
        <f>IF($F288="","",$F288-Settings!$B$3)</f>
        <v/>
      </c>
      <c r="L288" s="18" t="str">
        <f>IF(AND($A288="",$B288=""),"",IF($F288="","No expiry",IF($K288&lt;0,"Expired",IF($K288&lt;=Settings!$B$4,"Renew soon","Valid"))))</f>
        <v/>
      </c>
      <c r="M288" s="18" t="str">
        <f t="shared" si="4"/>
        <v/>
      </c>
    </row>
    <row r="289" spans="1:13" x14ac:dyDescent="0.3">
      <c r="A289" s="16"/>
      <c r="B289" s="16"/>
      <c r="C289" s="16"/>
      <c r="D289" s="16"/>
      <c r="E289" s="17"/>
      <c r="F289" s="17"/>
      <c r="G289" s="16"/>
      <c r="H289" s="16"/>
      <c r="I289" s="16"/>
      <c r="J289" s="16"/>
      <c r="K289" s="18" t="str">
        <f>IF($F289="","",$F289-Settings!$B$3)</f>
        <v/>
      </c>
      <c r="L289" s="18" t="str">
        <f>IF(AND($A289="",$B289=""),"",IF($F289="","No expiry",IF($K289&lt;0,"Expired",IF($K289&lt;=Settings!$B$4,"Renew soon","Valid"))))</f>
        <v/>
      </c>
      <c r="M289" s="18" t="str">
        <f t="shared" si="4"/>
        <v/>
      </c>
    </row>
    <row r="290" spans="1:13" x14ac:dyDescent="0.3">
      <c r="A290" s="16"/>
      <c r="B290" s="16"/>
      <c r="C290" s="16"/>
      <c r="D290" s="16"/>
      <c r="E290" s="17"/>
      <c r="F290" s="17"/>
      <c r="G290" s="16"/>
      <c r="H290" s="16"/>
      <c r="I290" s="16"/>
      <c r="J290" s="16"/>
      <c r="K290" s="18" t="str">
        <f>IF($F290="","",$F290-Settings!$B$3)</f>
        <v/>
      </c>
      <c r="L290" s="18" t="str">
        <f>IF(AND($A290="",$B290=""),"",IF($F290="","No expiry",IF($K290&lt;0,"Expired",IF($K290&lt;=Settings!$B$4,"Renew soon","Valid"))))</f>
        <v/>
      </c>
      <c r="M290" s="18" t="str">
        <f t="shared" si="4"/>
        <v/>
      </c>
    </row>
    <row r="291" spans="1:13" x14ac:dyDescent="0.3">
      <c r="A291" s="16"/>
      <c r="B291" s="16"/>
      <c r="C291" s="16"/>
      <c r="D291" s="16"/>
      <c r="E291" s="17"/>
      <c r="F291" s="17"/>
      <c r="G291" s="16"/>
      <c r="H291" s="16"/>
      <c r="I291" s="16"/>
      <c r="J291" s="16"/>
      <c r="K291" s="18" t="str">
        <f>IF($F291="","",$F291-Settings!$B$3)</f>
        <v/>
      </c>
      <c r="L291" s="18" t="str">
        <f>IF(AND($A291="",$B291=""),"",IF($F291="","No expiry",IF($K291&lt;0,"Expired",IF($K291&lt;=Settings!$B$4,"Renew soon","Valid"))))</f>
        <v/>
      </c>
      <c r="M291" s="18" t="str">
        <f t="shared" si="4"/>
        <v/>
      </c>
    </row>
    <row r="292" spans="1:13" x14ac:dyDescent="0.3">
      <c r="A292" s="16"/>
      <c r="B292" s="16"/>
      <c r="C292" s="16"/>
      <c r="D292" s="16"/>
      <c r="E292" s="17"/>
      <c r="F292" s="17"/>
      <c r="G292" s="16"/>
      <c r="H292" s="16"/>
      <c r="I292" s="16"/>
      <c r="J292" s="16"/>
      <c r="K292" s="18" t="str">
        <f>IF($F292="","",$F292-Settings!$B$3)</f>
        <v/>
      </c>
      <c r="L292" s="18" t="str">
        <f>IF(AND($A292="",$B292=""),"",IF($F292="","No expiry",IF($K292&lt;0,"Expired",IF($K292&lt;=Settings!$B$4,"Renew soon","Valid"))))</f>
        <v/>
      </c>
      <c r="M292" s="18" t="str">
        <f t="shared" si="4"/>
        <v/>
      </c>
    </row>
    <row r="293" spans="1:13" x14ac:dyDescent="0.3">
      <c r="A293" s="16"/>
      <c r="B293" s="16"/>
      <c r="C293" s="16"/>
      <c r="D293" s="16"/>
      <c r="E293" s="17"/>
      <c r="F293" s="17"/>
      <c r="G293" s="16"/>
      <c r="H293" s="16"/>
      <c r="I293" s="16"/>
      <c r="J293" s="16"/>
      <c r="K293" s="18" t="str">
        <f>IF($F293="","",$F293-Settings!$B$3)</f>
        <v/>
      </c>
      <c r="L293" s="18" t="str">
        <f>IF(AND($A293="",$B293=""),"",IF($F293="","No expiry",IF($K293&lt;0,"Expired",IF($K293&lt;=Settings!$B$4,"Renew soon","Valid"))))</f>
        <v/>
      </c>
      <c r="M293" s="18" t="str">
        <f t="shared" si="4"/>
        <v/>
      </c>
    </row>
    <row r="294" spans="1:13" x14ac:dyDescent="0.3">
      <c r="A294" s="16"/>
      <c r="B294" s="16"/>
      <c r="C294" s="16"/>
      <c r="D294" s="16"/>
      <c r="E294" s="17"/>
      <c r="F294" s="17"/>
      <c r="G294" s="16"/>
      <c r="H294" s="16"/>
      <c r="I294" s="16"/>
      <c r="J294" s="16"/>
      <c r="K294" s="18" t="str">
        <f>IF($F294="","",$F294-Settings!$B$3)</f>
        <v/>
      </c>
      <c r="L294" s="18" t="str">
        <f>IF(AND($A294="",$B294=""),"",IF($F294="","No expiry",IF($K294&lt;0,"Expired",IF($K294&lt;=Settings!$B$4,"Renew soon","Valid"))))</f>
        <v/>
      </c>
      <c r="M294" s="18" t="str">
        <f t="shared" si="4"/>
        <v/>
      </c>
    </row>
    <row r="295" spans="1:13" x14ac:dyDescent="0.3">
      <c r="A295" s="16"/>
      <c r="B295" s="16"/>
      <c r="C295" s="16"/>
      <c r="D295" s="16"/>
      <c r="E295" s="17"/>
      <c r="F295" s="17"/>
      <c r="G295" s="16"/>
      <c r="H295" s="16"/>
      <c r="I295" s="16"/>
      <c r="J295" s="16"/>
      <c r="K295" s="18" t="str">
        <f>IF($F295="","",$F295-Settings!$B$3)</f>
        <v/>
      </c>
      <c r="L295" s="18" t="str">
        <f>IF(AND($A295="",$B295=""),"",IF($F295="","No expiry",IF($K295&lt;0,"Expired",IF($K295&lt;=Settings!$B$4,"Renew soon","Valid"))))</f>
        <v/>
      </c>
      <c r="M295" s="18" t="str">
        <f t="shared" si="4"/>
        <v/>
      </c>
    </row>
    <row r="296" spans="1:13" x14ac:dyDescent="0.3">
      <c r="A296" s="16"/>
      <c r="B296" s="16"/>
      <c r="C296" s="16"/>
      <c r="D296" s="16"/>
      <c r="E296" s="17"/>
      <c r="F296" s="17"/>
      <c r="G296" s="16"/>
      <c r="H296" s="16"/>
      <c r="I296" s="16"/>
      <c r="J296" s="16"/>
      <c r="K296" s="18" t="str">
        <f>IF($F296="","",$F296-Settings!$B$3)</f>
        <v/>
      </c>
      <c r="L296" s="18" t="str">
        <f>IF(AND($A296="",$B296=""),"",IF($F296="","No expiry",IF($K296&lt;0,"Expired",IF($K296&lt;=Settings!$B$4,"Renew soon","Valid"))))</f>
        <v/>
      </c>
      <c r="M296" s="18" t="str">
        <f t="shared" si="4"/>
        <v/>
      </c>
    </row>
    <row r="297" spans="1:13" x14ac:dyDescent="0.3">
      <c r="A297" s="16"/>
      <c r="B297" s="16"/>
      <c r="C297" s="16"/>
      <c r="D297" s="16"/>
      <c r="E297" s="17"/>
      <c r="F297" s="17"/>
      <c r="G297" s="16"/>
      <c r="H297" s="16"/>
      <c r="I297" s="16"/>
      <c r="J297" s="16"/>
      <c r="K297" s="18" t="str">
        <f>IF($F297="","",$F297-Settings!$B$3)</f>
        <v/>
      </c>
      <c r="L297" s="18" t="str">
        <f>IF(AND($A297="",$B297=""),"",IF($F297="","No expiry",IF($K297&lt;0,"Expired",IF($K297&lt;=Settings!$B$4,"Renew soon","Valid"))))</f>
        <v/>
      </c>
      <c r="M297" s="18" t="str">
        <f t="shared" si="4"/>
        <v/>
      </c>
    </row>
    <row r="298" spans="1:13" x14ac:dyDescent="0.3">
      <c r="A298" s="16"/>
      <c r="B298" s="16"/>
      <c r="C298" s="16"/>
      <c r="D298" s="16"/>
      <c r="E298" s="17"/>
      <c r="F298" s="17"/>
      <c r="G298" s="16"/>
      <c r="H298" s="16"/>
      <c r="I298" s="16"/>
      <c r="J298" s="16"/>
      <c r="K298" s="18" t="str">
        <f>IF($F298="","",$F298-Settings!$B$3)</f>
        <v/>
      </c>
      <c r="L298" s="18" t="str">
        <f>IF(AND($A298="",$B298=""),"",IF($F298="","No expiry",IF($K298&lt;0,"Expired",IF($K298&lt;=Settings!$B$4,"Renew soon","Valid"))))</f>
        <v/>
      </c>
      <c r="M298" s="18" t="str">
        <f t="shared" si="4"/>
        <v/>
      </c>
    </row>
    <row r="299" spans="1:13" x14ac:dyDescent="0.3">
      <c r="A299" s="16"/>
      <c r="B299" s="16"/>
      <c r="C299" s="16"/>
      <c r="D299" s="16"/>
      <c r="E299" s="17"/>
      <c r="F299" s="17"/>
      <c r="G299" s="16"/>
      <c r="H299" s="16"/>
      <c r="I299" s="16"/>
      <c r="J299" s="16"/>
      <c r="K299" s="18" t="str">
        <f>IF($F299="","",$F299-Settings!$B$3)</f>
        <v/>
      </c>
      <c r="L299" s="18" t="str">
        <f>IF(AND($A299="",$B299=""),"",IF($F299="","No expiry",IF($K299&lt;0,"Expired",IF($K299&lt;=Settings!$B$4,"Renew soon","Valid"))))</f>
        <v/>
      </c>
      <c r="M299" s="18" t="str">
        <f t="shared" si="4"/>
        <v/>
      </c>
    </row>
    <row r="300" spans="1:13" x14ac:dyDescent="0.3">
      <c r="A300" s="16"/>
      <c r="B300" s="16"/>
      <c r="C300" s="16"/>
      <c r="D300" s="16"/>
      <c r="E300" s="17"/>
      <c r="F300" s="17"/>
      <c r="G300" s="16"/>
      <c r="H300" s="16"/>
      <c r="I300" s="16"/>
      <c r="J300" s="16"/>
      <c r="K300" s="18" t="str">
        <f>IF($F300="","",$F300-Settings!$B$3)</f>
        <v/>
      </c>
      <c r="L300" s="18" t="str">
        <f>IF(AND($A300="",$B300=""),"",IF($F300="","No expiry",IF($K300&lt;0,"Expired",IF($K300&lt;=Settings!$B$4,"Renew soon","Valid"))))</f>
        <v/>
      </c>
      <c r="M300" s="18" t="str">
        <f t="shared" si="4"/>
        <v/>
      </c>
    </row>
    <row r="301" spans="1:13" x14ac:dyDescent="0.3">
      <c r="A301" s="16"/>
      <c r="B301" s="16"/>
      <c r="C301" s="16"/>
      <c r="D301" s="16"/>
      <c r="E301" s="17"/>
      <c r="F301" s="17"/>
      <c r="G301" s="16"/>
      <c r="H301" s="16"/>
      <c r="I301" s="16"/>
      <c r="J301" s="16"/>
      <c r="K301" s="18" t="str">
        <f>IF($F301="","",$F301-Settings!$B$3)</f>
        <v/>
      </c>
      <c r="L301" s="18" t="str">
        <f>IF(AND($A301="",$B301=""),"",IF($F301="","No expiry",IF($K301&lt;0,"Expired",IF($K301&lt;=Settings!$B$4,"Renew soon","Valid"))))</f>
        <v/>
      </c>
      <c r="M301" s="18" t="str">
        <f t="shared" si="4"/>
        <v/>
      </c>
    </row>
    <row r="302" spans="1:13" x14ac:dyDescent="0.3">
      <c r="A302" s="16"/>
      <c r="B302" s="16"/>
      <c r="C302" s="16"/>
      <c r="D302" s="16"/>
      <c r="E302" s="17"/>
      <c r="F302" s="17"/>
      <c r="G302" s="16"/>
      <c r="H302" s="16"/>
      <c r="I302" s="16"/>
      <c r="J302" s="16"/>
      <c r="K302" s="18" t="str">
        <f>IF($F302="","",$F302-Settings!$B$3)</f>
        <v/>
      </c>
      <c r="L302" s="18" t="str">
        <f>IF(AND($A302="",$B302=""),"",IF($F302="","No expiry",IF($K302&lt;0,"Expired",IF($K302&lt;=Settings!$B$4,"Renew soon","Valid"))))</f>
        <v/>
      </c>
      <c r="M302" s="18" t="str">
        <f t="shared" si="4"/>
        <v/>
      </c>
    </row>
    <row r="303" spans="1:13" x14ac:dyDescent="0.3">
      <c r="A303" s="16"/>
      <c r="B303" s="16"/>
      <c r="C303" s="16"/>
      <c r="D303" s="16"/>
      <c r="E303" s="17"/>
      <c r="F303" s="17"/>
      <c r="G303" s="16"/>
      <c r="H303" s="16"/>
      <c r="I303" s="16"/>
      <c r="J303" s="16"/>
      <c r="K303" s="18" t="str">
        <f>IF($F303="","",$F303-Settings!$B$3)</f>
        <v/>
      </c>
      <c r="L303" s="18" t="str">
        <f>IF(AND($A303="",$B303=""),"",IF($F303="","No expiry",IF($K303&lt;0,"Expired",IF($K303&lt;=Settings!$B$4,"Renew soon","Valid"))))</f>
        <v/>
      </c>
      <c r="M303" s="18" t="str">
        <f t="shared" si="4"/>
        <v/>
      </c>
    </row>
    <row r="304" spans="1:13" x14ac:dyDescent="0.3">
      <c r="A304" s="16"/>
      <c r="B304" s="16"/>
      <c r="C304" s="16"/>
      <c r="D304" s="16"/>
      <c r="E304" s="17"/>
      <c r="F304" s="17"/>
      <c r="G304" s="16"/>
      <c r="H304" s="16"/>
      <c r="I304" s="16"/>
      <c r="J304" s="16"/>
      <c r="K304" s="18" t="str">
        <f>IF($F304="","",$F304-Settings!$B$3)</f>
        <v/>
      </c>
      <c r="L304" s="18" t="str">
        <f>IF(AND($A304="",$B304=""),"",IF($F304="","No expiry",IF($K304&lt;0,"Expired",IF($K304&lt;=Settings!$B$4,"Renew soon","Valid"))))</f>
        <v/>
      </c>
      <c r="M304" s="18" t="str">
        <f t="shared" si="4"/>
        <v/>
      </c>
    </row>
  </sheetData>
  <mergeCells count="1">
    <mergeCell ref="A3:L3"/>
  </mergeCells>
  <conditionalFormatting sqref="L5:L304">
    <cfRule type="cellIs" dxfId="8" priority="1" operator="equal">
      <formula>"Expired"</formula>
    </cfRule>
    <cfRule type="cellIs" dxfId="7" priority="2" operator="equal">
      <formula>"Renew soon"</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300-000000000000}">
          <x14:formula1>
            <xm:f>Members!$A$4:$A$23</xm:f>
          </x14:formula1>
          <xm:sqref>A5:A304</xm:sqref>
        </x14:dataValidation>
        <x14:dataValidation type="list" allowBlank="1" xr:uid="{00000000-0002-0000-0300-000001000000}">
          <x14:formula1>
            <xm:f>Lists!$C$1:$C$23</xm:f>
          </x14:formula1>
          <xm:sqref>B5:B304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DB2777"/>
    <pageSetUpPr fitToPage="1"/>
  </sheetPr>
  <dimension ref="A1:P104"/>
  <sheetViews>
    <sheetView showGridLines="0" workbookViewId="0">
      <pane xSplit="1" ySplit="4" topLeftCell="B5" activePane="bottomRight" state="frozen"/>
      <selection pane="topRight"/>
      <selection pane="bottomLeft"/>
      <selection pane="bottomRight"/>
    </sheetView>
  </sheetViews>
  <sheetFormatPr defaultRowHeight="14.4" x14ac:dyDescent="0.3"/>
  <cols>
    <col min="1" max="1" width="24" customWidth="1"/>
    <col min="2" max="2" width="16" customWidth="1"/>
    <col min="3" max="3" width="18" customWidth="1"/>
    <col min="4" max="4" width="11" customWidth="1"/>
    <col min="5" max="5" width="22" customWidth="1"/>
    <col min="6" max="6" width="14" customWidth="1"/>
    <col min="7" max="7" width="12" customWidth="1"/>
    <col min="8" max="8" width="14" customWidth="1"/>
    <col min="9" max="9" width="13" customWidth="1"/>
    <col min="10" max="10" width="16" customWidth="1"/>
    <col min="11" max="11" width="22" customWidth="1"/>
    <col min="12" max="12" width="24" customWidth="1"/>
    <col min="13" max="13" width="13" customWidth="1"/>
    <col min="14" max="14" width="9" customWidth="1"/>
    <col min="15" max="15" width="12" customWidth="1"/>
    <col min="16" max="16" width="5" hidden="1" customWidth="1"/>
  </cols>
  <sheetData>
    <row r="1" spans="1:16" ht="25.95" customHeight="1" x14ac:dyDescent="0.4">
      <c r="A1" s="1" t="s">
        <v>101</v>
      </c>
    </row>
    <row r="2" spans="1:16" x14ac:dyDescent="0.3">
      <c r="A2" s="2" t="s">
        <v>102</v>
      </c>
    </row>
    <row r="3" spans="1:16" x14ac:dyDescent="0.3">
      <c r="A3" s="27" t="s">
        <v>55</v>
      </c>
      <c r="B3" s="28"/>
      <c r="C3" s="28"/>
      <c r="D3" s="28"/>
      <c r="E3" s="28"/>
      <c r="F3" s="28"/>
      <c r="G3" s="28"/>
      <c r="H3" s="28"/>
      <c r="I3" s="28"/>
      <c r="J3" s="28"/>
      <c r="K3" s="28"/>
      <c r="L3" s="28"/>
      <c r="M3" s="28"/>
      <c r="N3" s="28"/>
      <c r="O3" s="28"/>
    </row>
    <row r="4" spans="1:16" ht="31.95" customHeight="1" x14ac:dyDescent="0.3">
      <c r="A4" s="15" t="s">
        <v>103</v>
      </c>
      <c r="B4" s="15" t="s">
        <v>104</v>
      </c>
      <c r="C4" s="15" t="s">
        <v>105</v>
      </c>
      <c r="D4" s="15" t="s">
        <v>106</v>
      </c>
      <c r="E4" s="15" t="s">
        <v>107</v>
      </c>
      <c r="F4" s="15" t="s">
        <v>108</v>
      </c>
      <c r="G4" s="15" t="s">
        <v>109</v>
      </c>
      <c r="H4" s="15" t="s">
        <v>110</v>
      </c>
      <c r="I4" s="15" t="s">
        <v>111</v>
      </c>
      <c r="J4" s="15" t="s">
        <v>112</v>
      </c>
      <c r="K4" s="15" t="s">
        <v>113</v>
      </c>
      <c r="L4" s="15" t="s">
        <v>114</v>
      </c>
      <c r="M4" s="15" t="s">
        <v>115</v>
      </c>
      <c r="N4" s="15" t="s">
        <v>65</v>
      </c>
      <c r="O4" s="15" t="s">
        <v>66</v>
      </c>
      <c r="P4" s="15" t="s">
        <v>67</v>
      </c>
    </row>
    <row r="5" spans="1:16" x14ac:dyDescent="0.3">
      <c r="A5" s="16" t="s">
        <v>116</v>
      </c>
      <c r="B5" s="16" t="s">
        <v>117</v>
      </c>
      <c r="C5" s="16" t="s">
        <v>118</v>
      </c>
      <c r="D5" s="16" t="s">
        <v>119</v>
      </c>
      <c r="E5" s="16" t="s">
        <v>120</v>
      </c>
      <c r="F5" s="19">
        <v>1000000</v>
      </c>
      <c r="G5" s="19">
        <v>28500</v>
      </c>
      <c r="H5" s="16" t="s">
        <v>121</v>
      </c>
      <c r="I5" s="17">
        <v>46378</v>
      </c>
      <c r="J5" s="16" t="s">
        <v>41</v>
      </c>
      <c r="K5" s="16" t="s">
        <v>122</v>
      </c>
      <c r="L5" s="16" t="s">
        <v>123</v>
      </c>
      <c r="M5" s="20">
        <f>IF(OR($G5="",$H5=""),"",N($G5)*IFERROR(INDEX(Lists!$F$1:$F$5,MATCH($H5,Lists!$E$1:$E$5,0)),1))</f>
        <v>28500</v>
      </c>
      <c r="N5" s="18">
        <f ca="1">IF($I5="","",$I5-Settings!$B$3)</f>
        <v>50</v>
      </c>
      <c r="O5" s="18" t="str">
        <f ca="1">IF($A5="","",IF($I5="","No date",IF($N5&lt;0,"Overdue",IF($N5&lt;=Settings!$B$4,"Renew soon","OK"))))</f>
        <v>Renew soon</v>
      </c>
      <c r="P5" s="18">
        <f t="shared" ref="P5:P36" si="0">IF($I5="","",$I5+ROW()/100000)</f>
        <v>46378.000050000002</v>
      </c>
    </row>
    <row r="6" spans="1:16" x14ac:dyDescent="0.3">
      <c r="A6" s="16" t="s">
        <v>124</v>
      </c>
      <c r="B6" s="16" t="s">
        <v>125</v>
      </c>
      <c r="C6" s="16" t="s">
        <v>126</v>
      </c>
      <c r="D6" s="16" t="s">
        <v>127</v>
      </c>
      <c r="E6" s="16" t="s">
        <v>128</v>
      </c>
      <c r="F6" s="19">
        <v>15000000</v>
      </c>
      <c r="G6" s="19">
        <v>18200</v>
      </c>
      <c r="H6" s="16" t="s">
        <v>121</v>
      </c>
      <c r="I6" s="17">
        <v>46468</v>
      </c>
      <c r="J6" s="16" t="s">
        <v>41</v>
      </c>
      <c r="K6" s="16" t="s">
        <v>129</v>
      </c>
      <c r="L6" s="16" t="s">
        <v>130</v>
      </c>
      <c r="M6" s="20">
        <f>IF(OR($G6="",$H6=""),"",N($G6)*IFERROR(INDEX(Lists!$F$1:$F$5,MATCH($H6,Lists!$E$1:$E$5,0)),1))</f>
        <v>18200</v>
      </c>
      <c r="N6" s="18">
        <f ca="1">IF($I6="","",$I6-Settings!$B$3)</f>
        <v>140</v>
      </c>
      <c r="O6" s="18" t="str">
        <f ca="1">IF($A6="","",IF($I6="","No date",IF($N6&lt;0,"Overdue",IF($N6&lt;=Settings!$B$4,"Renew soon","OK"))))</f>
        <v>OK</v>
      </c>
      <c r="P6" s="18">
        <f t="shared" si="0"/>
        <v>46468.000059999998</v>
      </c>
    </row>
    <row r="7" spans="1:16" x14ac:dyDescent="0.3">
      <c r="A7" s="16" t="s">
        <v>131</v>
      </c>
      <c r="B7" s="16" t="s">
        <v>132</v>
      </c>
      <c r="C7" s="16" t="s">
        <v>133</v>
      </c>
      <c r="D7" s="16" t="s">
        <v>134</v>
      </c>
      <c r="E7" s="16" t="s">
        <v>135</v>
      </c>
      <c r="F7" s="19">
        <v>650000</v>
      </c>
      <c r="G7" s="19">
        <v>14800</v>
      </c>
      <c r="H7" s="16" t="s">
        <v>121</v>
      </c>
      <c r="I7" s="17">
        <v>46346</v>
      </c>
      <c r="J7" s="16"/>
      <c r="K7" s="16" t="s">
        <v>136</v>
      </c>
      <c r="L7" s="16" t="s">
        <v>137</v>
      </c>
      <c r="M7" s="20">
        <f>IF(OR($G7="",$H7=""),"",N($G7)*IFERROR(INDEX(Lists!$F$1:$F$5,MATCH($H7,Lists!$E$1:$E$5,0)),1))</f>
        <v>14800</v>
      </c>
      <c r="N7" s="18">
        <f ca="1">IF($I7="","",$I7-Settings!$B$3)</f>
        <v>18</v>
      </c>
      <c r="O7" s="18" t="str">
        <f ca="1">IF($A7="","",IF($I7="","No date",IF($N7&lt;0,"Overdue",IF($N7&lt;=Settings!$B$4,"Renew soon","OK"))))</f>
        <v>Renew soon</v>
      </c>
      <c r="P7" s="18">
        <f t="shared" si="0"/>
        <v>46346.000070000002</v>
      </c>
    </row>
    <row r="8" spans="1:16" x14ac:dyDescent="0.3">
      <c r="A8" s="16" t="s">
        <v>138</v>
      </c>
      <c r="B8" s="16" t="s">
        <v>139</v>
      </c>
      <c r="C8" s="16" t="s">
        <v>140</v>
      </c>
      <c r="D8" s="16" t="s">
        <v>141</v>
      </c>
      <c r="E8" s="16" t="s">
        <v>142</v>
      </c>
      <c r="F8" s="19">
        <v>1500000</v>
      </c>
      <c r="G8" s="19">
        <v>3200</v>
      </c>
      <c r="H8" s="16" t="s">
        <v>121</v>
      </c>
      <c r="I8" s="17">
        <v>46538</v>
      </c>
      <c r="J8" s="16" t="s">
        <v>41</v>
      </c>
      <c r="K8" s="16"/>
      <c r="L8" s="16" t="s">
        <v>143</v>
      </c>
      <c r="M8" s="20">
        <f>IF(OR($G8="",$H8=""),"",N($G8)*IFERROR(INDEX(Lists!$F$1:$F$5,MATCH($H8,Lists!$E$1:$E$5,0)),1))</f>
        <v>3200</v>
      </c>
      <c r="N8" s="18">
        <f ca="1">IF($I8="","",$I8-Settings!$B$3)</f>
        <v>210</v>
      </c>
      <c r="O8" s="18" t="str">
        <f ca="1">IF($A8="","",IF($I8="","No date",IF($N8&lt;0,"Overdue",IF($N8&lt;=Settings!$B$4,"Renew soon","OK"))))</f>
        <v>OK</v>
      </c>
      <c r="P8" s="18">
        <f t="shared" si="0"/>
        <v>46538.000079999998</v>
      </c>
    </row>
    <row r="9" spans="1:16" x14ac:dyDescent="0.3">
      <c r="A9" s="16" t="s">
        <v>144</v>
      </c>
      <c r="B9" s="16" t="s">
        <v>117</v>
      </c>
      <c r="C9" s="16" t="s">
        <v>145</v>
      </c>
      <c r="D9" s="16" t="s">
        <v>146</v>
      </c>
      <c r="E9" s="16" t="s">
        <v>48</v>
      </c>
      <c r="F9" s="19">
        <v>300000</v>
      </c>
      <c r="G9" s="19">
        <v>11000</v>
      </c>
      <c r="H9" s="16" t="s">
        <v>147</v>
      </c>
      <c r="I9" s="17">
        <v>46423</v>
      </c>
      <c r="J9" s="16" t="s">
        <v>37</v>
      </c>
      <c r="K9" s="16" t="s">
        <v>122</v>
      </c>
      <c r="L9" s="16" t="s">
        <v>130</v>
      </c>
      <c r="M9" s="20">
        <f>IF(OR($G9="",$H9=""),"",N($G9)*IFERROR(INDEX(Lists!$F$1:$F$5,MATCH($H9,Lists!$E$1:$E$5,0)),1))</f>
        <v>22000</v>
      </c>
      <c r="N9" s="18">
        <f ca="1">IF($I9="","",$I9-Settings!$B$3)</f>
        <v>95</v>
      </c>
      <c r="O9" s="18" t="str">
        <f ca="1">IF($A9="","",IF($I9="","No date",IF($N9&lt;0,"Overdue",IF($N9&lt;=Settings!$B$4,"Renew soon","OK"))))</f>
        <v>OK</v>
      </c>
      <c r="P9" s="18">
        <f t="shared" si="0"/>
        <v>46423.000090000001</v>
      </c>
    </row>
    <row r="10" spans="1:16" x14ac:dyDescent="0.3">
      <c r="A10" s="16"/>
      <c r="B10" s="16"/>
      <c r="C10" s="16"/>
      <c r="D10" s="16"/>
      <c r="E10" s="16"/>
      <c r="F10" s="19"/>
      <c r="G10" s="19"/>
      <c r="H10" s="16"/>
      <c r="I10" s="17"/>
      <c r="J10" s="16"/>
      <c r="K10" s="16"/>
      <c r="L10" s="16"/>
      <c r="M10" s="20" t="str">
        <f>IF(OR($G10="",$H10=""),"",N($G10)*IFERROR(INDEX(Lists!$F$1:$F$5,MATCH($H10,Lists!$E$1:$E$5,0)),1))</f>
        <v/>
      </c>
      <c r="N10" s="18" t="str">
        <f>IF($I10="","",$I10-Settings!$B$3)</f>
        <v/>
      </c>
      <c r="O10" s="18" t="str">
        <f>IF($A10="","",IF($I10="","No date",IF($N10&lt;0,"Overdue",IF($N10&lt;=Settings!$B$4,"Renew soon","OK"))))</f>
        <v/>
      </c>
      <c r="P10" s="18" t="str">
        <f t="shared" si="0"/>
        <v/>
      </c>
    </row>
    <row r="11" spans="1:16" x14ac:dyDescent="0.3">
      <c r="A11" s="16"/>
      <c r="B11" s="16"/>
      <c r="C11" s="16"/>
      <c r="D11" s="16"/>
      <c r="E11" s="16"/>
      <c r="F11" s="19"/>
      <c r="G11" s="19"/>
      <c r="H11" s="16"/>
      <c r="I11" s="17"/>
      <c r="J11" s="16"/>
      <c r="K11" s="16"/>
      <c r="L11" s="16"/>
      <c r="M11" s="20" t="str">
        <f>IF(OR($G11="",$H11=""),"",N($G11)*IFERROR(INDEX(Lists!$F$1:$F$5,MATCH($H11,Lists!$E$1:$E$5,0)),1))</f>
        <v/>
      </c>
      <c r="N11" s="18" t="str">
        <f>IF($I11="","",$I11-Settings!$B$3)</f>
        <v/>
      </c>
      <c r="O11" s="18" t="str">
        <f>IF($A11="","",IF($I11="","No date",IF($N11&lt;0,"Overdue",IF($N11&lt;=Settings!$B$4,"Renew soon","OK"))))</f>
        <v/>
      </c>
      <c r="P11" s="18" t="str">
        <f t="shared" si="0"/>
        <v/>
      </c>
    </row>
    <row r="12" spans="1:16" x14ac:dyDescent="0.3">
      <c r="A12" s="16"/>
      <c r="B12" s="16"/>
      <c r="C12" s="16"/>
      <c r="D12" s="16"/>
      <c r="E12" s="16"/>
      <c r="F12" s="19"/>
      <c r="G12" s="19"/>
      <c r="H12" s="16"/>
      <c r="I12" s="17"/>
      <c r="J12" s="16"/>
      <c r="K12" s="16"/>
      <c r="L12" s="16"/>
      <c r="M12" s="20" t="str">
        <f>IF(OR($G12="",$H12=""),"",N($G12)*IFERROR(INDEX(Lists!$F$1:$F$5,MATCH($H12,Lists!$E$1:$E$5,0)),1))</f>
        <v/>
      </c>
      <c r="N12" s="18" t="str">
        <f>IF($I12="","",$I12-Settings!$B$3)</f>
        <v/>
      </c>
      <c r="O12" s="18" t="str">
        <f>IF($A12="","",IF($I12="","No date",IF($N12&lt;0,"Overdue",IF($N12&lt;=Settings!$B$4,"Renew soon","OK"))))</f>
        <v/>
      </c>
      <c r="P12" s="18" t="str">
        <f t="shared" si="0"/>
        <v/>
      </c>
    </row>
    <row r="13" spans="1:16" x14ac:dyDescent="0.3">
      <c r="A13" s="16"/>
      <c r="B13" s="16"/>
      <c r="C13" s="16"/>
      <c r="D13" s="16"/>
      <c r="E13" s="16"/>
      <c r="F13" s="19"/>
      <c r="G13" s="19"/>
      <c r="H13" s="16"/>
      <c r="I13" s="17"/>
      <c r="J13" s="16"/>
      <c r="K13" s="16"/>
      <c r="L13" s="16"/>
      <c r="M13" s="20" t="str">
        <f>IF(OR($G13="",$H13=""),"",N($G13)*IFERROR(INDEX(Lists!$F$1:$F$5,MATCH($H13,Lists!$E$1:$E$5,0)),1))</f>
        <v/>
      </c>
      <c r="N13" s="18" t="str">
        <f>IF($I13="","",$I13-Settings!$B$3)</f>
        <v/>
      </c>
      <c r="O13" s="18" t="str">
        <f>IF($A13="","",IF($I13="","No date",IF($N13&lt;0,"Overdue",IF($N13&lt;=Settings!$B$4,"Renew soon","OK"))))</f>
        <v/>
      </c>
      <c r="P13" s="18" t="str">
        <f t="shared" si="0"/>
        <v/>
      </c>
    </row>
    <row r="14" spans="1:16" x14ac:dyDescent="0.3">
      <c r="A14" s="16"/>
      <c r="B14" s="16"/>
      <c r="C14" s="16"/>
      <c r="D14" s="16"/>
      <c r="E14" s="16"/>
      <c r="F14" s="19"/>
      <c r="G14" s="19"/>
      <c r="H14" s="16"/>
      <c r="I14" s="17"/>
      <c r="J14" s="16"/>
      <c r="K14" s="16"/>
      <c r="L14" s="16"/>
      <c r="M14" s="20" t="str">
        <f>IF(OR($G14="",$H14=""),"",N($G14)*IFERROR(INDEX(Lists!$F$1:$F$5,MATCH($H14,Lists!$E$1:$E$5,0)),1))</f>
        <v/>
      </c>
      <c r="N14" s="18" t="str">
        <f>IF($I14="","",$I14-Settings!$B$3)</f>
        <v/>
      </c>
      <c r="O14" s="18" t="str">
        <f>IF($A14="","",IF($I14="","No date",IF($N14&lt;0,"Overdue",IF($N14&lt;=Settings!$B$4,"Renew soon","OK"))))</f>
        <v/>
      </c>
      <c r="P14" s="18" t="str">
        <f t="shared" si="0"/>
        <v/>
      </c>
    </row>
    <row r="15" spans="1:16" x14ac:dyDescent="0.3">
      <c r="A15" s="16"/>
      <c r="B15" s="16"/>
      <c r="C15" s="16"/>
      <c r="D15" s="16"/>
      <c r="E15" s="16"/>
      <c r="F15" s="19"/>
      <c r="G15" s="19"/>
      <c r="H15" s="16"/>
      <c r="I15" s="17"/>
      <c r="J15" s="16"/>
      <c r="K15" s="16"/>
      <c r="L15" s="16"/>
      <c r="M15" s="20" t="str">
        <f>IF(OR($G15="",$H15=""),"",N($G15)*IFERROR(INDEX(Lists!$F$1:$F$5,MATCH($H15,Lists!$E$1:$E$5,0)),1))</f>
        <v/>
      </c>
      <c r="N15" s="18" t="str">
        <f>IF($I15="","",$I15-Settings!$B$3)</f>
        <v/>
      </c>
      <c r="O15" s="18" t="str">
        <f>IF($A15="","",IF($I15="","No date",IF($N15&lt;0,"Overdue",IF($N15&lt;=Settings!$B$4,"Renew soon","OK"))))</f>
        <v/>
      </c>
      <c r="P15" s="18" t="str">
        <f t="shared" si="0"/>
        <v/>
      </c>
    </row>
    <row r="16" spans="1:16" x14ac:dyDescent="0.3">
      <c r="A16" s="16"/>
      <c r="B16" s="16"/>
      <c r="C16" s="16"/>
      <c r="D16" s="16"/>
      <c r="E16" s="16"/>
      <c r="F16" s="19"/>
      <c r="G16" s="19"/>
      <c r="H16" s="16"/>
      <c r="I16" s="17"/>
      <c r="J16" s="16"/>
      <c r="K16" s="16"/>
      <c r="L16" s="16"/>
      <c r="M16" s="20" t="str">
        <f>IF(OR($G16="",$H16=""),"",N($G16)*IFERROR(INDEX(Lists!$F$1:$F$5,MATCH($H16,Lists!$E$1:$E$5,0)),1))</f>
        <v/>
      </c>
      <c r="N16" s="18" t="str">
        <f>IF($I16="","",$I16-Settings!$B$3)</f>
        <v/>
      </c>
      <c r="O16" s="18" t="str">
        <f>IF($A16="","",IF($I16="","No date",IF($N16&lt;0,"Overdue",IF($N16&lt;=Settings!$B$4,"Renew soon","OK"))))</f>
        <v/>
      </c>
      <c r="P16" s="18" t="str">
        <f t="shared" si="0"/>
        <v/>
      </c>
    </row>
    <row r="17" spans="1:16" x14ac:dyDescent="0.3">
      <c r="A17" s="16"/>
      <c r="B17" s="16"/>
      <c r="C17" s="16"/>
      <c r="D17" s="16"/>
      <c r="E17" s="16"/>
      <c r="F17" s="19"/>
      <c r="G17" s="19"/>
      <c r="H17" s="16"/>
      <c r="I17" s="17"/>
      <c r="J17" s="16"/>
      <c r="K17" s="16"/>
      <c r="L17" s="16"/>
      <c r="M17" s="20" t="str">
        <f>IF(OR($G17="",$H17=""),"",N($G17)*IFERROR(INDEX(Lists!$F$1:$F$5,MATCH($H17,Lists!$E$1:$E$5,0)),1))</f>
        <v/>
      </c>
      <c r="N17" s="18" t="str">
        <f>IF($I17="","",$I17-Settings!$B$3)</f>
        <v/>
      </c>
      <c r="O17" s="18" t="str">
        <f>IF($A17="","",IF($I17="","No date",IF($N17&lt;0,"Overdue",IF($N17&lt;=Settings!$B$4,"Renew soon","OK"))))</f>
        <v/>
      </c>
      <c r="P17" s="18" t="str">
        <f t="shared" si="0"/>
        <v/>
      </c>
    </row>
    <row r="18" spans="1:16" x14ac:dyDescent="0.3">
      <c r="A18" s="16"/>
      <c r="B18" s="16"/>
      <c r="C18" s="16"/>
      <c r="D18" s="16"/>
      <c r="E18" s="16"/>
      <c r="F18" s="19"/>
      <c r="G18" s="19"/>
      <c r="H18" s="16"/>
      <c r="I18" s="17"/>
      <c r="J18" s="16"/>
      <c r="K18" s="16"/>
      <c r="L18" s="16"/>
      <c r="M18" s="20" t="str">
        <f>IF(OR($G18="",$H18=""),"",N($G18)*IFERROR(INDEX(Lists!$F$1:$F$5,MATCH($H18,Lists!$E$1:$E$5,0)),1))</f>
        <v/>
      </c>
      <c r="N18" s="18" t="str">
        <f>IF($I18="","",$I18-Settings!$B$3)</f>
        <v/>
      </c>
      <c r="O18" s="18" t="str">
        <f>IF($A18="","",IF($I18="","No date",IF($N18&lt;0,"Overdue",IF($N18&lt;=Settings!$B$4,"Renew soon","OK"))))</f>
        <v/>
      </c>
      <c r="P18" s="18" t="str">
        <f t="shared" si="0"/>
        <v/>
      </c>
    </row>
    <row r="19" spans="1:16" x14ac:dyDescent="0.3">
      <c r="A19" s="16"/>
      <c r="B19" s="16"/>
      <c r="C19" s="16"/>
      <c r="D19" s="16"/>
      <c r="E19" s="16"/>
      <c r="F19" s="19"/>
      <c r="G19" s="19"/>
      <c r="H19" s="16"/>
      <c r="I19" s="17"/>
      <c r="J19" s="16"/>
      <c r="K19" s="16"/>
      <c r="L19" s="16"/>
      <c r="M19" s="20" t="str">
        <f>IF(OR($G19="",$H19=""),"",N($G19)*IFERROR(INDEX(Lists!$F$1:$F$5,MATCH($H19,Lists!$E$1:$E$5,0)),1))</f>
        <v/>
      </c>
      <c r="N19" s="18" t="str">
        <f>IF($I19="","",$I19-Settings!$B$3)</f>
        <v/>
      </c>
      <c r="O19" s="18" t="str">
        <f>IF($A19="","",IF($I19="","No date",IF($N19&lt;0,"Overdue",IF($N19&lt;=Settings!$B$4,"Renew soon","OK"))))</f>
        <v/>
      </c>
      <c r="P19" s="18" t="str">
        <f t="shared" si="0"/>
        <v/>
      </c>
    </row>
    <row r="20" spans="1:16" x14ac:dyDescent="0.3">
      <c r="A20" s="16"/>
      <c r="B20" s="16"/>
      <c r="C20" s="16"/>
      <c r="D20" s="16"/>
      <c r="E20" s="16"/>
      <c r="F20" s="19"/>
      <c r="G20" s="19"/>
      <c r="H20" s="16"/>
      <c r="I20" s="17"/>
      <c r="J20" s="16"/>
      <c r="K20" s="16"/>
      <c r="L20" s="16"/>
      <c r="M20" s="20" t="str">
        <f>IF(OR($G20="",$H20=""),"",N($G20)*IFERROR(INDEX(Lists!$F$1:$F$5,MATCH($H20,Lists!$E$1:$E$5,0)),1))</f>
        <v/>
      </c>
      <c r="N20" s="18" t="str">
        <f>IF($I20="","",$I20-Settings!$B$3)</f>
        <v/>
      </c>
      <c r="O20" s="18" t="str">
        <f>IF($A20="","",IF($I20="","No date",IF($N20&lt;0,"Overdue",IF($N20&lt;=Settings!$B$4,"Renew soon","OK"))))</f>
        <v/>
      </c>
      <c r="P20" s="18" t="str">
        <f t="shared" si="0"/>
        <v/>
      </c>
    </row>
    <row r="21" spans="1:16" x14ac:dyDescent="0.3">
      <c r="A21" s="16"/>
      <c r="B21" s="16"/>
      <c r="C21" s="16"/>
      <c r="D21" s="16"/>
      <c r="E21" s="16"/>
      <c r="F21" s="19"/>
      <c r="G21" s="19"/>
      <c r="H21" s="16"/>
      <c r="I21" s="17"/>
      <c r="J21" s="16"/>
      <c r="K21" s="16"/>
      <c r="L21" s="16"/>
      <c r="M21" s="20" t="str">
        <f>IF(OR($G21="",$H21=""),"",N($G21)*IFERROR(INDEX(Lists!$F$1:$F$5,MATCH($H21,Lists!$E$1:$E$5,0)),1))</f>
        <v/>
      </c>
      <c r="N21" s="18" t="str">
        <f>IF($I21="","",$I21-Settings!$B$3)</f>
        <v/>
      </c>
      <c r="O21" s="18" t="str">
        <f>IF($A21="","",IF($I21="","No date",IF($N21&lt;0,"Overdue",IF($N21&lt;=Settings!$B$4,"Renew soon","OK"))))</f>
        <v/>
      </c>
      <c r="P21" s="18" t="str">
        <f t="shared" si="0"/>
        <v/>
      </c>
    </row>
    <row r="22" spans="1:16" x14ac:dyDescent="0.3">
      <c r="A22" s="16"/>
      <c r="B22" s="16"/>
      <c r="C22" s="16"/>
      <c r="D22" s="16"/>
      <c r="E22" s="16"/>
      <c r="F22" s="19"/>
      <c r="G22" s="19"/>
      <c r="H22" s="16"/>
      <c r="I22" s="17"/>
      <c r="J22" s="16"/>
      <c r="K22" s="16"/>
      <c r="L22" s="16"/>
      <c r="M22" s="20" t="str">
        <f>IF(OR($G22="",$H22=""),"",N($G22)*IFERROR(INDEX(Lists!$F$1:$F$5,MATCH($H22,Lists!$E$1:$E$5,0)),1))</f>
        <v/>
      </c>
      <c r="N22" s="18" t="str">
        <f>IF($I22="","",$I22-Settings!$B$3)</f>
        <v/>
      </c>
      <c r="O22" s="18" t="str">
        <f>IF($A22="","",IF($I22="","No date",IF($N22&lt;0,"Overdue",IF($N22&lt;=Settings!$B$4,"Renew soon","OK"))))</f>
        <v/>
      </c>
      <c r="P22" s="18" t="str">
        <f t="shared" si="0"/>
        <v/>
      </c>
    </row>
    <row r="23" spans="1:16" x14ac:dyDescent="0.3">
      <c r="A23" s="16"/>
      <c r="B23" s="16"/>
      <c r="C23" s="16"/>
      <c r="D23" s="16"/>
      <c r="E23" s="16"/>
      <c r="F23" s="19"/>
      <c r="G23" s="19"/>
      <c r="H23" s="16"/>
      <c r="I23" s="17"/>
      <c r="J23" s="16"/>
      <c r="K23" s="16"/>
      <c r="L23" s="16"/>
      <c r="M23" s="20" t="str">
        <f>IF(OR($G23="",$H23=""),"",N($G23)*IFERROR(INDEX(Lists!$F$1:$F$5,MATCH($H23,Lists!$E$1:$E$5,0)),1))</f>
        <v/>
      </c>
      <c r="N23" s="18" t="str">
        <f>IF($I23="","",$I23-Settings!$B$3)</f>
        <v/>
      </c>
      <c r="O23" s="18" t="str">
        <f>IF($A23="","",IF($I23="","No date",IF($N23&lt;0,"Overdue",IF($N23&lt;=Settings!$B$4,"Renew soon","OK"))))</f>
        <v/>
      </c>
      <c r="P23" s="18" t="str">
        <f t="shared" si="0"/>
        <v/>
      </c>
    </row>
    <row r="24" spans="1:16" x14ac:dyDescent="0.3">
      <c r="A24" s="16"/>
      <c r="B24" s="16"/>
      <c r="C24" s="16"/>
      <c r="D24" s="16"/>
      <c r="E24" s="16"/>
      <c r="F24" s="19"/>
      <c r="G24" s="19"/>
      <c r="H24" s="16"/>
      <c r="I24" s="17"/>
      <c r="J24" s="16"/>
      <c r="K24" s="16"/>
      <c r="L24" s="16"/>
      <c r="M24" s="20" t="str">
        <f>IF(OR($G24="",$H24=""),"",N($G24)*IFERROR(INDEX(Lists!$F$1:$F$5,MATCH($H24,Lists!$E$1:$E$5,0)),1))</f>
        <v/>
      </c>
      <c r="N24" s="18" t="str">
        <f>IF($I24="","",$I24-Settings!$B$3)</f>
        <v/>
      </c>
      <c r="O24" s="18" t="str">
        <f>IF($A24="","",IF($I24="","No date",IF($N24&lt;0,"Overdue",IF($N24&lt;=Settings!$B$4,"Renew soon","OK"))))</f>
        <v/>
      </c>
      <c r="P24" s="18" t="str">
        <f t="shared" si="0"/>
        <v/>
      </c>
    </row>
    <row r="25" spans="1:16" x14ac:dyDescent="0.3">
      <c r="A25" s="16"/>
      <c r="B25" s="16"/>
      <c r="C25" s="16"/>
      <c r="D25" s="16"/>
      <c r="E25" s="16"/>
      <c r="F25" s="19"/>
      <c r="G25" s="19"/>
      <c r="H25" s="16"/>
      <c r="I25" s="17"/>
      <c r="J25" s="16"/>
      <c r="K25" s="16"/>
      <c r="L25" s="16"/>
      <c r="M25" s="20" t="str">
        <f>IF(OR($G25="",$H25=""),"",N($G25)*IFERROR(INDEX(Lists!$F$1:$F$5,MATCH($H25,Lists!$E$1:$E$5,0)),1))</f>
        <v/>
      </c>
      <c r="N25" s="18" t="str">
        <f>IF($I25="","",$I25-Settings!$B$3)</f>
        <v/>
      </c>
      <c r="O25" s="18" t="str">
        <f>IF($A25="","",IF($I25="","No date",IF($N25&lt;0,"Overdue",IF($N25&lt;=Settings!$B$4,"Renew soon","OK"))))</f>
        <v/>
      </c>
      <c r="P25" s="18" t="str">
        <f t="shared" si="0"/>
        <v/>
      </c>
    </row>
    <row r="26" spans="1:16" x14ac:dyDescent="0.3">
      <c r="A26" s="16"/>
      <c r="B26" s="16"/>
      <c r="C26" s="16"/>
      <c r="D26" s="16"/>
      <c r="E26" s="16"/>
      <c r="F26" s="19"/>
      <c r="G26" s="19"/>
      <c r="H26" s="16"/>
      <c r="I26" s="17"/>
      <c r="J26" s="16"/>
      <c r="K26" s="16"/>
      <c r="L26" s="16"/>
      <c r="M26" s="20" t="str">
        <f>IF(OR($G26="",$H26=""),"",N($G26)*IFERROR(INDEX(Lists!$F$1:$F$5,MATCH($H26,Lists!$E$1:$E$5,0)),1))</f>
        <v/>
      </c>
      <c r="N26" s="18" t="str">
        <f>IF($I26="","",$I26-Settings!$B$3)</f>
        <v/>
      </c>
      <c r="O26" s="18" t="str">
        <f>IF($A26="","",IF($I26="","No date",IF($N26&lt;0,"Overdue",IF($N26&lt;=Settings!$B$4,"Renew soon","OK"))))</f>
        <v/>
      </c>
      <c r="P26" s="18" t="str">
        <f t="shared" si="0"/>
        <v/>
      </c>
    </row>
    <row r="27" spans="1:16" x14ac:dyDescent="0.3">
      <c r="A27" s="16"/>
      <c r="B27" s="16"/>
      <c r="C27" s="16"/>
      <c r="D27" s="16"/>
      <c r="E27" s="16"/>
      <c r="F27" s="19"/>
      <c r="G27" s="19"/>
      <c r="H27" s="16"/>
      <c r="I27" s="17"/>
      <c r="J27" s="16"/>
      <c r="K27" s="16"/>
      <c r="L27" s="16"/>
      <c r="M27" s="20" t="str">
        <f>IF(OR($G27="",$H27=""),"",N($G27)*IFERROR(INDEX(Lists!$F$1:$F$5,MATCH($H27,Lists!$E$1:$E$5,0)),1))</f>
        <v/>
      </c>
      <c r="N27" s="18" t="str">
        <f>IF($I27="","",$I27-Settings!$B$3)</f>
        <v/>
      </c>
      <c r="O27" s="18" t="str">
        <f>IF($A27="","",IF($I27="","No date",IF($N27&lt;0,"Overdue",IF($N27&lt;=Settings!$B$4,"Renew soon","OK"))))</f>
        <v/>
      </c>
      <c r="P27" s="18" t="str">
        <f t="shared" si="0"/>
        <v/>
      </c>
    </row>
    <row r="28" spans="1:16" x14ac:dyDescent="0.3">
      <c r="A28" s="16"/>
      <c r="B28" s="16"/>
      <c r="C28" s="16"/>
      <c r="D28" s="16"/>
      <c r="E28" s="16"/>
      <c r="F28" s="19"/>
      <c r="G28" s="19"/>
      <c r="H28" s="16"/>
      <c r="I28" s="17"/>
      <c r="J28" s="16"/>
      <c r="K28" s="16"/>
      <c r="L28" s="16"/>
      <c r="M28" s="20" t="str">
        <f>IF(OR($G28="",$H28=""),"",N($G28)*IFERROR(INDEX(Lists!$F$1:$F$5,MATCH($H28,Lists!$E$1:$E$5,0)),1))</f>
        <v/>
      </c>
      <c r="N28" s="18" t="str">
        <f>IF($I28="","",$I28-Settings!$B$3)</f>
        <v/>
      </c>
      <c r="O28" s="18" t="str">
        <f>IF($A28="","",IF($I28="","No date",IF($N28&lt;0,"Overdue",IF($N28&lt;=Settings!$B$4,"Renew soon","OK"))))</f>
        <v/>
      </c>
      <c r="P28" s="18" t="str">
        <f t="shared" si="0"/>
        <v/>
      </c>
    </row>
    <row r="29" spans="1:16" x14ac:dyDescent="0.3">
      <c r="A29" s="16"/>
      <c r="B29" s="16"/>
      <c r="C29" s="16"/>
      <c r="D29" s="16"/>
      <c r="E29" s="16"/>
      <c r="F29" s="19"/>
      <c r="G29" s="19"/>
      <c r="H29" s="16"/>
      <c r="I29" s="17"/>
      <c r="J29" s="16"/>
      <c r="K29" s="16"/>
      <c r="L29" s="16"/>
      <c r="M29" s="20" t="str">
        <f>IF(OR($G29="",$H29=""),"",N($G29)*IFERROR(INDEX(Lists!$F$1:$F$5,MATCH($H29,Lists!$E$1:$E$5,0)),1))</f>
        <v/>
      </c>
      <c r="N29" s="18" t="str">
        <f>IF($I29="","",$I29-Settings!$B$3)</f>
        <v/>
      </c>
      <c r="O29" s="18" t="str">
        <f>IF($A29="","",IF($I29="","No date",IF($N29&lt;0,"Overdue",IF($N29&lt;=Settings!$B$4,"Renew soon","OK"))))</f>
        <v/>
      </c>
      <c r="P29" s="18" t="str">
        <f t="shared" si="0"/>
        <v/>
      </c>
    </row>
    <row r="30" spans="1:16" x14ac:dyDescent="0.3">
      <c r="A30" s="16"/>
      <c r="B30" s="16"/>
      <c r="C30" s="16"/>
      <c r="D30" s="16"/>
      <c r="E30" s="16"/>
      <c r="F30" s="19"/>
      <c r="G30" s="19"/>
      <c r="H30" s="16"/>
      <c r="I30" s="17"/>
      <c r="J30" s="16"/>
      <c r="K30" s="16"/>
      <c r="L30" s="16"/>
      <c r="M30" s="20" t="str">
        <f>IF(OR($G30="",$H30=""),"",N($G30)*IFERROR(INDEX(Lists!$F$1:$F$5,MATCH($H30,Lists!$E$1:$E$5,0)),1))</f>
        <v/>
      </c>
      <c r="N30" s="18" t="str">
        <f>IF($I30="","",$I30-Settings!$B$3)</f>
        <v/>
      </c>
      <c r="O30" s="18" t="str">
        <f>IF($A30="","",IF($I30="","No date",IF($N30&lt;0,"Overdue",IF($N30&lt;=Settings!$B$4,"Renew soon","OK"))))</f>
        <v/>
      </c>
      <c r="P30" s="18" t="str">
        <f t="shared" si="0"/>
        <v/>
      </c>
    </row>
    <row r="31" spans="1:16" x14ac:dyDescent="0.3">
      <c r="A31" s="16"/>
      <c r="B31" s="16"/>
      <c r="C31" s="16"/>
      <c r="D31" s="16"/>
      <c r="E31" s="16"/>
      <c r="F31" s="19"/>
      <c r="G31" s="19"/>
      <c r="H31" s="16"/>
      <c r="I31" s="17"/>
      <c r="J31" s="16"/>
      <c r="K31" s="16"/>
      <c r="L31" s="16"/>
      <c r="M31" s="20" t="str">
        <f>IF(OR($G31="",$H31=""),"",N($G31)*IFERROR(INDEX(Lists!$F$1:$F$5,MATCH($H31,Lists!$E$1:$E$5,0)),1))</f>
        <v/>
      </c>
      <c r="N31" s="18" t="str">
        <f>IF($I31="","",$I31-Settings!$B$3)</f>
        <v/>
      </c>
      <c r="O31" s="18" t="str">
        <f>IF($A31="","",IF($I31="","No date",IF($N31&lt;0,"Overdue",IF($N31&lt;=Settings!$B$4,"Renew soon","OK"))))</f>
        <v/>
      </c>
      <c r="P31" s="18" t="str">
        <f t="shared" si="0"/>
        <v/>
      </c>
    </row>
    <row r="32" spans="1:16" x14ac:dyDescent="0.3">
      <c r="A32" s="16"/>
      <c r="B32" s="16"/>
      <c r="C32" s="16"/>
      <c r="D32" s="16"/>
      <c r="E32" s="16"/>
      <c r="F32" s="19"/>
      <c r="G32" s="19"/>
      <c r="H32" s="16"/>
      <c r="I32" s="17"/>
      <c r="J32" s="16"/>
      <c r="K32" s="16"/>
      <c r="L32" s="16"/>
      <c r="M32" s="20" t="str">
        <f>IF(OR($G32="",$H32=""),"",N($G32)*IFERROR(INDEX(Lists!$F$1:$F$5,MATCH($H32,Lists!$E$1:$E$5,0)),1))</f>
        <v/>
      </c>
      <c r="N32" s="18" t="str">
        <f>IF($I32="","",$I32-Settings!$B$3)</f>
        <v/>
      </c>
      <c r="O32" s="18" t="str">
        <f>IF($A32="","",IF($I32="","No date",IF($N32&lt;0,"Overdue",IF($N32&lt;=Settings!$B$4,"Renew soon","OK"))))</f>
        <v/>
      </c>
      <c r="P32" s="18" t="str">
        <f t="shared" si="0"/>
        <v/>
      </c>
    </row>
    <row r="33" spans="1:16" x14ac:dyDescent="0.3">
      <c r="A33" s="16"/>
      <c r="B33" s="16"/>
      <c r="C33" s="16"/>
      <c r="D33" s="16"/>
      <c r="E33" s="16"/>
      <c r="F33" s="19"/>
      <c r="G33" s="19"/>
      <c r="H33" s="16"/>
      <c r="I33" s="17"/>
      <c r="J33" s="16"/>
      <c r="K33" s="16"/>
      <c r="L33" s="16"/>
      <c r="M33" s="20" t="str">
        <f>IF(OR($G33="",$H33=""),"",N($G33)*IFERROR(INDEX(Lists!$F$1:$F$5,MATCH($H33,Lists!$E$1:$E$5,0)),1))</f>
        <v/>
      </c>
      <c r="N33" s="18" t="str">
        <f>IF($I33="","",$I33-Settings!$B$3)</f>
        <v/>
      </c>
      <c r="O33" s="18" t="str">
        <f>IF($A33="","",IF($I33="","No date",IF($N33&lt;0,"Overdue",IF($N33&lt;=Settings!$B$4,"Renew soon","OK"))))</f>
        <v/>
      </c>
      <c r="P33" s="18" t="str">
        <f t="shared" si="0"/>
        <v/>
      </c>
    </row>
    <row r="34" spans="1:16" x14ac:dyDescent="0.3">
      <c r="A34" s="16"/>
      <c r="B34" s="16"/>
      <c r="C34" s="16"/>
      <c r="D34" s="16"/>
      <c r="E34" s="16"/>
      <c r="F34" s="19"/>
      <c r="G34" s="19"/>
      <c r="H34" s="16"/>
      <c r="I34" s="17"/>
      <c r="J34" s="16"/>
      <c r="K34" s="16"/>
      <c r="L34" s="16"/>
      <c r="M34" s="20" t="str">
        <f>IF(OR($G34="",$H34=""),"",N($G34)*IFERROR(INDEX(Lists!$F$1:$F$5,MATCH($H34,Lists!$E$1:$E$5,0)),1))</f>
        <v/>
      </c>
      <c r="N34" s="18" t="str">
        <f>IF($I34="","",$I34-Settings!$B$3)</f>
        <v/>
      </c>
      <c r="O34" s="18" t="str">
        <f>IF($A34="","",IF($I34="","No date",IF($N34&lt;0,"Overdue",IF($N34&lt;=Settings!$B$4,"Renew soon","OK"))))</f>
        <v/>
      </c>
      <c r="P34" s="18" t="str">
        <f t="shared" si="0"/>
        <v/>
      </c>
    </row>
    <row r="35" spans="1:16" x14ac:dyDescent="0.3">
      <c r="A35" s="16"/>
      <c r="B35" s="16"/>
      <c r="C35" s="16"/>
      <c r="D35" s="16"/>
      <c r="E35" s="16"/>
      <c r="F35" s="19"/>
      <c r="G35" s="19"/>
      <c r="H35" s="16"/>
      <c r="I35" s="17"/>
      <c r="J35" s="16"/>
      <c r="K35" s="16"/>
      <c r="L35" s="16"/>
      <c r="M35" s="20" t="str">
        <f>IF(OR($G35="",$H35=""),"",N($G35)*IFERROR(INDEX(Lists!$F$1:$F$5,MATCH($H35,Lists!$E$1:$E$5,0)),1))</f>
        <v/>
      </c>
      <c r="N35" s="18" t="str">
        <f>IF($I35="","",$I35-Settings!$B$3)</f>
        <v/>
      </c>
      <c r="O35" s="18" t="str">
        <f>IF($A35="","",IF($I35="","No date",IF($N35&lt;0,"Overdue",IF($N35&lt;=Settings!$B$4,"Renew soon","OK"))))</f>
        <v/>
      </c>
      <c r="P35" s="18" t="str">
        <f t="shared" si="0"/>
        <v/>
      </c>
    </row>
    <row r="36" spans="1:16" x14ac:dyDescent="0.3">
      <c r="A36" s="16"/>
      <c r="B36" s="16"/>
      <c r="C36" s="16"/>
      <c r="D36" s="16"/>
      <c r="E36" s="16"/>
      <c r="F36" s="19"/>
      <c r="G36" s="19"/>
      <c r="H36" s="16"/>
      <c r="I36" s="17"/>
      <c r="J36" s="16"/>
      <c r="K36" s="16"/>
      <c r="L36" s="16"/>
      <c r="M36" s="20" t="str">
        <f>IF(OR($G36="",$H36=""),"",N($G36)*IFERROR(INDEX(Lists!$F$1:$F$5,MATCH($H36,Lists!$E$1:$E$5,0)),1))</f>
        <v/>
      </c>
      <c r="N36" s="18" t="str">
        <f>IF($I36="","",$I36-Settings!$B$3)</f>
        <v/>
      </c>
      <c r="O36" s="18" t="str">
        <f>IF($A36="","",IF($I36="","No date",IF($N36&lt;0,"Overdue",IF($N36&lt;=Settings!$B$4,"Renew soon","OK"))))</f>
        <v/>
      </c>
      <c r="P36" s="18" t="str">
        <f t="shared" si="0"/>
        <v/>
      </c>
    </row>
    <row r="37" spans="1:16" x14ac:dyDescent="0.3">
      <c r="A37" s="16"/>
      <c r="B37" s="16"/>
      <c r="C37" s="16"/>
      <c r="D37" s="16"/>
      <c r="E37" s="16"/>
      <c r="F37" s="19"/>
      <c r="G37" s="19"/>
      <c r="H37" s="16"/>
      <c r="I37" s="17"/>
      <c r="J37" s="16"/>
      <c r="K37" s="16"/>
      <c r="L37" s="16"/>
      <c r="M37" s="20" t="str">
        <f>IF(OR($G37="",$H37=""),"",N($G37)*IFERROR(INDEX(Lists!$F$1:$F$5,MATCH($H37,Lists!$E$1:$E$5,0)),1))</f>
        <v/>
      </c>
      <c r="N37" s="18" t="str">
        <f>IF($I37="","",$I37-Settings!$B$3)</f>
        <v/>
      </c>
      <c r="O37" s="18" t="str">
        <f>IF($A37="","",IF($I37="","No date",IF($N37&lt;0,"Overdue",IF($N37&lt;=Settings!$B$4,"Renew soon","OK"))))</f>
        <v/>
      </c>
      <c r="P37" s="18" t="str">
        <f t="shared" ref="P37:P68" si="1">IF($I37="","",$I37+ROW()/100000)</f>
        <v/>
      </c>
    </row>
    <row r="38" spans="1:16" x14ac:dyDescent="0.3">
      <c r="A38" s="16"/>
      <c r="B38" s="16"/>
      <c r="C38" s="16"/>
      <c r="D38" s="16"/>
      <c r="E38" s="16"/>
      <c r="F38" s="19"/>
      <c r="G38" s="19"/>
      <c r="H38" s="16"/>
      <c r="I38" s="17"/>
      <c r="J38" s="16"/>
      <c r="K38" s="16"/>
      <c r="L38" s="16"/>
      <c r="M38" s="20" t="str">
        <f>IF(OR($G38="",$H38=""),"",N($G38)*IFERROR(INDEX(Lists!$F$1:$F$5,MATCH($H38,Lists!$E$1:$E$5,0)),1))</f>
        <v/>
      </c>
      <c r="N38" s="18" t="str">
        <f>IF($I38="","",$I38-Settings!$B$3)</f>
        <v/>
      </c>
      <c r="O38" s="18" t="str">
        <f>IF($A38="","",IF($I38="","No date",IF($N38&lt;0,"Overdue",IF($N38&lt;=Settings!$B$4,"Renew soon","OK"))))</f>
        <v/>
      </c>
      <c r="P38" s="18" t="str">
        <f t="shared" si="1"/>
        <v/>
      </c>
    </row>
    <row r="39" spans="1:16" x14ac:dyDescent="0.3">
      <c r="A39" s="16"/>
      <c r="B39" s="16"/>
      <c r="C39" s="16"/>
      <c r="D39" s="16"/>
      <c r="E39" s="16"/>
      <c r="F39" s="19"/>
      <c r="G39" s="19"/>
      <c r="H39" s="16"/>
      <c r="I39" s="17"/>
      <c r="J39" s="16"/>
      <c r="K39" s="16"/>
      <c r="L39" s="16"/>
      <c r="M39" s="20" t="str">
        <f>IF(OR($G39="",$H39=""),"",N($G39)*IFERROR(INDEX(Lists!$F$1:$F$5,MATCH($H39,Lists!$E$1:$E$5,0)),1))</f>
        <v/>
      </c>
      <c r="N39" s="18" t="str">
        <f>IF($I39="","",$I39-Settings!$B$3)</f>
        <v/>
      </c>
      <c r="O39" s="18" t="str">
        <f>IF($A39="","",IF($I39="","No date",IF($N39&lt;0,"Overdue",IF($N39&lt;=Settings!$B$4,"Renew soon","OK"))))</f>
        <v/>
      </c>
      <c r="P39" s="18" t="str">
        <f t="shared" si="1"/>
        <v/>
      </c>
    </row>
    <row r="40" spans="1:16" x14ac:dyDescent="0.3">
      <c r="A40" s="16"/>
      <c r="B40" s="16"/>
      <c r="C40" s="16"/>
      <c r="D40" s="16"/>
      <c r="E40" s="16"/>
      <c r="F40" s="19"/>
      <c r="G40" s="19"/>
      <c r="H40" s="16"/>
      <c r="I40" s="17"/>
      <c r="J40" s="16"/>
      <c r="K40" s="16"/>
      <c r="L40" s="16"/>
      <c r="M40" s="20" t="str">
        <f>IF(OR($G40="",$H40=""),"",N($G40)*IFERROR(INDEX(Lists!$F$1:$F$5,MATCH($H40,Lists!$E$1:$E$5,0)),1))</f>
        <v/>
      </c>
      <c r="N40" s="18" t="str">
        <f>IF($I40="","",$I40-Settings!$B$3)</f>
        <v/>
      </c>
      <c r="O40" s="18" t="str">
        <f>IF($A40="","",IF($I40="","No date",IF($N40&lt;0,"Overdue",IF($N40&lt;=Settings!$B$4,"Renew soon","OK"))))</f>
        <v/>
      </c>
      <c r="P40" s="18" t="str">
        <f t="shared" si="1"/>
        <v/>
      </c>
    </row>
    <row r="41" spans="1:16" x14ac:dyDescent="0.3">
      <c r="A41" s="16"/>
      <c r="B41" s="16"/>
      <c r="C41" s="16"/>
      <c r="D41" s="16"/>
      <c r="E41" s="16"/>
      <c r="F41" s="19"/>
      <c r="G41" s="19"/>
      <c r="H41" s="16"/>
      <c r="I41" s="17"/>
      <c r="J41" s="16"/>
      <c r="K41" s="16"/>
      <c r="L41" s="16"/>
      <c r="M41" s="20" t="str">
        <f>IF(OR($G41="",$H41=""),"",N($G41)*IFERROR(INDEX(Lists!$F$1:$F$5,MATCH($H41,Lists!$E$1:$E$5,0)),1))</f>
        <v/>
      </c>
      <c r="N41" s="18" t="str">
        <f>IF($I41="","",$I41-Settings!$B$3)</f>
        <v/>
      </c>
      <c r="O41" s="18" t="str">
        <f>IF($A41="","",IF($I41="","No date",IF($N41&lt;0,"Overdue",IF($N41&lt;=Settings!$B$4,"Renew soon","OK"))))</f>
        <v/>
      </c>
      <c r="P41" s="18" t="str">
        <f t="shared" si="1"/>
        <v/>
      </c>
    </row>
    <row r="42" spans="1:16" x14ac:dyDescent="0.3">
      <c r="A42" s="16"/>
      <c r="B42" s="16"/>
      <c r="C42" s="16"/>
      <c r="D42" s="16"/>
      <c r="E42" s="16"/>
      <c r="F42" s="19"/>
      <c r="G42" s="19"/>
      <c r="H42" s="16"/>
      <c r="I42" s="17"/>
      <c r="J42" s="16"/>
      <c r="K42" s="16"/>
      <c r="L42" s="16"/>
      <c r="M42" s="20" t="str">
        <f>IF(OR($G42="",$H42=""),"",N($G42)*IFERROR(INDEX(Lists!$F$1:$F$5,MATCH($H42,Lists!$E$1:$E$5,0)),1))</f>
        <v/>
      </c>
      <c r="N42" s="18" t="str">
        <f>IF($I42="","",$I42-Settings!$B$3)</f>
        <v/>
      </c>
      <c r="O42" s="18" t="str">
        <f>IF($A42="","",IF($I42="","No date",IF($N42&lt;0,"Overdue",IF($N42&lt;=Settings!$B$4,"Renew soon","OK"))))</f>
        <v/>
      </c>
      <c r="P42" s="18" t="str">
        <f t="shared" si="1"/>
        <v/>
      </c>
    </row>
    <row r="43" spans="1:16" x14ac:dyDescent="0.3">
      <c r="A43" s="16"/>
      <c r="B43" s="16"/>
      <c r="C43" s="16"/>
      <c r="D43" s="16"/>
      <c r="E43" s="16"/>
      <c r="F43" s="19"/>
      <c r="G43" s="19"/>
      <c r="H43" s="16"/>
      <c r="I43" s="17"/>
      <c r="J43" s="16"/>
      <c r="K43" s="16"/>
      <c r="L43" s="16"/>
      <c r="M43" s="20" t="str">
        <f>IF(OR($G43="",$H43=""),"",N($G43)*IFERROR(INDEX(Lists!$F$1:$F$5,MATCH($H43,Lists!$E$1:$E$5,0)),1))</f>
        <v/>
      </c>
      <c r="N43" s="18" t="str">
        <f>IF($I43="","",$I43-Settings!$B$3)</f>
        <v/>
      </c>
      <c r="O43" s="18" t="str">
        <f>IF($A43="","",IF($I43="","No date",IF($N43&lt;0,"Overdue",IF($N43&lt;=Settings!$B$4,"Renew soon","OK"))))</f>
        <v/>
      </c>
      <c r="P43" s="18" t="str">
        <f t="shared" si="1"/>
        <v/>
      </c>
    </row>
    <row r="44" spans="1:16" x14ac:dyDescent="0.3">
      <c r="A44" s="16"/>
      <c r="B44" s="16"/>
      <c r="C44" s="16"/>
      <c r="D44" s="16"/>
      <c r="E44" s="16"/>
      <c r="F44" s="19"/>
      <c r="G44" s="19"/>
      <c r="H44" s="16"/>
      <c r="I44" s="17"/>
      <c r="J44" s="16"/>
      <c r="K44" s="16"/>
      <c r="L44" s="16"/>
      <c r="M44" s="20" t="str">
        <f>IF(OR($G44="",$H44=""),"",N($G44)*IFERROR(INDEX(Lists!$F$1:$F$5,MATCH($H44,Lists!$E$1:$E$5,0)),1))</f>
        <v/>
      </c>
      <c r="N44" s="18" t="str">
        <f>IF($I44="","",$I44-Settings!$B$3)</f>
        <v/>
      </c>
      <c r="O44" s="18" t="str">
        <f>IF($A44="","",IF($I44="","No date",IF($N44&lt;0,"Overdue",IF($N44&lt;=Settings!$B$4,"Renew soon","OK"))))</f>
        <v/>
      </c>
      <c r="P44" s="18" t="str">
        <f t="shared" si="1"/>
        <v/>
      </c>
    </row>
    <row r="45" spans="1:16" x14ac:dyDescent="0.3">
      <c r="A45" s="16"/>
      <c r="B45" s="16"/>
      <c r="C45" s="16"/>
      <c r="D45" s="16"/>
      <c r="E45" s="16"/>
      <c r="F45" s="19"/>
      <c r="G45" s="19"/>
      <c r="H45" s="16"/>
      <c r="I45" s="17"/>
      <c r="J45" s="16"/>
      <c r="K45" s="16"/>
      <c r="L45" s="16"/>
      <c r="M45" s="20" t="str">
        <f>IF(OR($G45="",$H45=""),"",N($G45)*IFERROR(INDEX(Lists!$F$1:$F$5,MATCH($H45,Lists!$E$1:$E$5,0)),1))</f>
        <v/>
      </c>
      <c r="N45" s="18" t="str">
        <f>IF($I45="","",$I45-Settings!$B$3)</f>
        <v/>
      </c>
      <c r="O45" s="18" t="str">
        <f>IF($A45="","",IF($I45="","No date",IF($N45&lt;0,"Overdue",IF($N45&lt;=Settings!$B$4,"Renew soon","OK"))))</f>
        <v/>
      </c>
      <c r="P45" s="18" t="str">
        <f t="shared" si="1"/>
        <v/>
      </c>
    </row>
    <row r="46" spans="1:16" x14ac:dyDescent="0.3">
      <c r="A46" s="16"/>
      <c r="B46" s="16"/>
      <c r="C46" s="16"/>
      <c r="D46" s="16"/>
      <c r="E46" s="16"/>
      <c r="F46" s="19"/>
      <c r="G46" s="19"/>
      <c r="H46" s="16"/>
      <c r="I46" s="17"/>
      <c r="J46" s="16"/>
      <c r="K46" s="16"/>
      <c r="L46" s="16"/>
      <c r="M46" s="20" t="str">
        <f>IF(OR($G46="",$H46=""),"",N($G46)*IFERROR(INDEX(Lists!$F$1:$F$5,MATCH($H46,Lists!$E$1:$E$5,0)),1))</f>
        <v/>
      </c>
      <c r="N46" s="18" t="str">
        <f>IF($I46="","",$I46-Settings!$B$3)</f>
        <v/>
      </c>
      <c r="O46" s="18" t="str">
        <f>IF($A46="","",IF($I46="","No date",IF($N46&lt;0,"Overdue",IF($N46&lt;=Settings!$B$4,"Renew soon","OK"))))</f>
        <v/>
      </c>
      <c r="P46" s="18" t="str">
        <f t="shared" si="1"/>
        <v/>
      </c>
    </row>
    <row r="47" spans="1:16" x14ac:dyDescent="0.3">
      <c r="A47" s="16"/>
      <c r="B47" s="16"/>
      <c r="C47" s="16"/>
      <c r="D47" s="16"/>
      <c r="E47" s="16"/>
      <c r="F47" s="19"/>
      <c r="G47" s="19"/>
      <c r="H47" s="16"/>
      <c r="I47" s="17"/>
      <c r="J47" s="16"/>
      <c r="K47" s="16"/>
      <c r="L47" s="16"/>
      <c r="M47" s="20" t="str">
        <f>IF(OR($G47="",$H47=""),"",N($G47)*IFERROR(INDEX(Lists!$F$1:$F$5,MATCH($H47,Lists!$E$1:$E$5,0)),1))</f>
        <v/>
      </c>
      <c r="N47" s="18" t="str">
        <f>IF($I47="","",$I47-Settings!$B$3)</f>
        <v/>
      </c>
      <c r="O47" s="18" t="str">
        <f>IF($A47="","",IF($I47="","No date",IF($N47&lt;0,"Overdue",IF($N47&lt;=Settings!$B$4,"Renew soon","OK"))))</f>
        <v/>
      </c>
      <c r="P47" s="18" t="str">
        <f t="shared" si="1"/>
        <v/>
      </c>
    </row>
    <row r="48" spans="1:16" x14ac:dyDescent="0.3">
      <c r="A48" s="16"/>
      <c r="B48" s="16"/>
      <c r="C48" s="16"/>
      <c r="D48" s="16"/>
      <c r="E48" s="16"/>
      <c r="F48" s="19"/>
      <c r="G48" s="19"/>
      <c r="H48" s="16"/>
      <c r="I48" s="17"/>
      <c r="J48" s="16"/>
      <c r="K48" s="16"/>
      <c r="L48" s="16"/>
      <c r="M48" s="20" t="str">
        <f>IF(OR($G48="",$H48=""),"",N($G48)*IFERROR(INDEX(Lists!$F$1:$F$5,MATCH($H48,Lists!$E$1:$E$5,0)),1))</f>
        <v/>
      </c>
      <c r="N48" s="18" t="str">
        <f>IF($I48="","",$I48-Settings!$B$3)</f>
        <v/>
      </c>
      <c r="O48" s="18" t="str">
        <f>IF($A48="","",IF($I48="","No date",IF($N48&lt;0,"Overdue",IF($N48&lt;=Settings!$B$4,"Renew soon","OK"))))</f>
        <v/>
      </c>
      <c r="P48" s="18" t="str">
        <f t="shared" si="1"/>
        <v/>
      </c>
    </row>
    <row r="49" spans="1:16" x14ac:dyDescent="0.3">
      <c r="A49" s="16"/>
      <c r="B49" s="16"/>
      <c r="C49" s="16"/>
      <c r="D49" s="16"/>
      <c r="E49" s="16"/>
      <c r="F49" s="19"/>
      <c r="G49" s="19"/>
      <c r="H49" s="16"/>
      <c r="I49" s="17"/>
      <c r="J49" s="16"/>
      <c r="K49" s="16"/>
      <c r="L49" s="16"/>
      <c r="M49" s="20" t="str">
        <f>IF(OR($G49="",$H49=""),"",N($G49)*IFERROR(INDEX(Lists!$F$1:$F$5,MATCH($H49,Lists!$E$1:$E$5,0)),1))</f>
        <v/>
      </c>
      <c r="N49" s="18" t="str">
        <f>IF($I49="","",$I49-Settings!$B$3)</f>
        <v/>
      </c>
      <c r="O49" s="18" t="str">
        <f>IF($A49="","",IF($I49="","No date",IF($N49&lt;0,"Overdue",IF($N49&lt;=Settings!$B$4,"Renew soon","OK"))))</f>
        <v/>
      </c>
      <c r="P49" s="18" t="str">
        <f t="shared" si="1"/>
        <v/>
      </c>
    </row>
    <row r="50" spans="1:16" x14ac:dyDescent="0.3">
      <c r="A50" s="16"/>
      <c r="B50" s="16"/>
      <c r="C50" s="16"/>
      <c r="D50" s="16"/>
      <c r="E50" s="16"/>
      <c r="F50" s="19"/>
      <c r="G50" s="19"/>
      <c r="H50" s="16"/>
      <c r="I50" s="17"/>
      <c r="J50" s="16"/>
      <c r="K50" s="16"/>
      <c r="L50" s="16"/>
      <c r="M50" s="20" t="str">
        <f>IF(OR($G50="",$H50=""),"",N($G50)*IFERROR(INDEX(Lists!$F$1:$F$5,MATCH($H50,Lists!$E$1:$E$5,0)),1))</f>
        <v/>
      </c>
      <c r="N50" s="18" t="str">
        <f>IF($I50="","",$I50-Settings!$B$3)</f>
        <v/>
      </c>
      <c r="O50" s="18" t="str">
        <f>IF($A50="","",IF($I50="","No date",IF($N50&lt;0,"Overdue",IF($N50&lt;=Settings!$B$4,"Renew soon","OK"))))</f>
        <v/>
      </c>
      <c r="P50" s="18" t="str">
        <f t="shared" si="1"/>
        <v/>
      </c>
    </row>
    <row r="51" spans="1:16" x14ac:dyDescent="0.3">
      <c r="A51" s="16"/>
      <c r="B51" s="16"/>
      <c r="C51" s="16"/>
      <c r="D51" s="16"/>
      <c r="E51" s="16"/>
      <c r="F51" s="19"/>
      <c r="G51" s="19"/>
      <c r="H51" s="16"/>
      <c r="I51" s="17"/>
      <c r="J51" s="16"/>
      <c r="K51" s="16"/>
      <c r="L51" s="16"/>
      <c r="M51" s="20" t="str">
        <f>IF(OR($G51="",$H51=""),"",N($G51)*IFERROR(INDEX(Lists!$F$1:$F$5,MATCH($H51,Lists!$E$1:$E$5,0)),1))</f>
        <v/>
      </c>
      <c r="N51" s="18" t="str">
        <f>IF($I51="","",$I51-Settings!$B$3)</f>
        <v/>
      </c>
      <c r="O51" s="18" t="str">
        <f>IF($A51="","",IF($I51="","No date",IF($N51&lt;0,"Overdue",IF($N51&lt;=Settings!$B$4,"Renew soon","OK"))))</f>
        <v/>
      </c>
      <c r="P51" s="18" t="str">
        <f t="shared" si="1"/>
        <v/>
      </c>
    </row>
    <row r="52" spans="1:16" x14ac:dyDescent="0.3">
      <c r="A52" s="16"/>
      <c r="B52" s="16"/>
      <c r="C52" s="16"/>
      <c r="D52" s="16"/>
      <c r="E52" s="16"/>
      <c r="F52" s="19"/>
      <c r="G52" s="19"/>
      <c r="H52" s="16"/>
      <c r="I52" s="17"/>
      <c r="J52" s="16"/>
      <c r="K52" s="16"/>
      <c r="L52" s="16"/>
      <c r="M52" s="20" t="str">
        <f>IF(OR($G52="",$H52=""),"",N($G52)*IFERROR(INDEX(Lists!$F$1:$F$5,MATCH($H52,Lists!$E$1:$E$5,0)),1))</f>
        <v/>
      </c>
      <c r="N52" s="18" t="str">
        <f>IF($I52="","",$I52-Settings!$B$3)</f>
        <v/>
      </c>
      <c r="O52" s="18" t="str">
        <f>IF($A52="","",IF($I52="","No date",IF($N52&lt;0,"Overdue",IF($N52&lt;=Settings!$B$4,"Renew soon","OK"))))</f>
        <v/>
      </c>
      <c r="P52" s="18" t="str">
        <f t="shared" si="1"/>
        <v/>
      </c>
    </row>
    <row r="53" spans="1:16" x14ac:dyDescent="0.3">
      <c r="A53" s="16"/>
      <c r="B53" s="16"/>
      <c r="C53" s="16"/>
      <c r="D53" s="16"/>
      <c r="E53" s="16"/>
      <c r="F53" s="19"/>
      <c r="G53" s="19"/>
      <c r="H53" s="16"/>
      <c r="I53" s="17"/>
      <c r="J53" s="16"/>
      <c r="K53" s="16"/>
      <c r="L53" s="16"/>
      <c r="M53" s="20" t="str">
        <f>IF(OR($G53="",$H53=""),"",N($G53)*IFERROR(INDEX(Lists!$F$1:$F$5,MATCH($H53,Lists!$E$1:$E$5,0)),1))</f>
        <v/>
      </c>
      <c r="N53" s="18" t="str">
        <f>IF($I53="","",$I53-Settings!$B$3)</f>
        <v/>
      </c>
      <c r="O53" s="18" t="str">
        <f>IF($A53="","",IF($I53="","No date",IF($N53&lt;0,"Overdue",IF($N53&lt;=Settings!$B$4,"Renew soon","OK"))))</f>
        <v/>
      </c>
      <c r="P53" s="18" t="str">
        <f t="shared" si="1"/>
        <v/>
      </c>
    </row>
    <row r="54" spans="1:16" x14ac:dyDescent="0.3">
      <c r="A54" s="16"/>
      <c r="B54" s="16"/>
      <c r="C54" s="16"/>
      <c r="D54" s="16"/>
      <c r="E54" s="16"/>
      <c r="F54" s="19"/>
      <c r="G54" s="19"/>
      <c r="H54" s="16"/>
      <c r="I54" s="17"/>
      <c r="J54" s="16"/>
      <c r="K54" s="16"/>
      <c r="L54" s="16"/>
      <c r="M54" s="20" t="str">
        <f>IF(OR($G54="",$H54=""),"",N($G54)*IFERROR(INDEX(Lists!$F$1:$F$5,MATCH($H54,Lists!$E$1:$E$5,0)),1))</f>
        <v/>
      </c>
      <c r="N54" s="18" t="str">
        <f>IF($I54="","",$I54-Settings!$B$3)</f>
        <v/>
      </c>
      <c r="O54" s="18" t="str">
        <f>IF($A54="","",IF($I54="","No date",IF($N54&lt;0,"Overdue",IF($N54&lt;=Settings!$B$4,"Renew soon","OK"))))</f>
        <v/>
      </c>
      <c r="P54" s="18" t="str">
        <f t="shared" si="1"/>
        <v/>
      </c>
    </row>
    <row r="55" spans="1:16" x14ac:dyDescent="0.3">
      <c r="A55" s="16"/>
      <c r="B55" s="16"/>
      <c r="C55" s="16"/>
      <c r="D55" s="16"/>
      <c r="E55" s="16"/>
      <c r="F55" s="19"/>
      <c r="G55" s="19"/>
      <c r="H55" s="16"/>
      <c r="I55" s="17"/>
      <c r="J55" s="16"/>
      <c r="K55" s="16"/>
      <c r="L55" s="16"/>
      <c r="M55" s="20" t="str">
        <f>IF(OR($G55="",$H55=""),"",N($G55)*IFERROR(INDEX(Lists!$F$1:$F$5,MATCH($H55,Lists!$E$1:$E$5,0)),1))</f>
        <v/>
      </c>
      <c r="N55" s="18" t="str">
        <f>IF($I55="","",$I55-Settings!$B$3)</f>
        <v/>
      </c>
      <c r="O55" s="18" t="str">
        <f>IF($A55="","",IF($I55="","No date",IF($N55&lt;0,"Overdue",IF($N55&lt;=Settings!$B$4,"Renew soon","OK"))))</f>
        <v/>
      </c>
      <c r="P55" s="18" t="str">
        <f t="shared" si="1"/>
        <v/>
      </c>
    </row>
    <row r="56" spans="1:16" x14ac:dyDescent="0.3">
      <c r="A56" s="16"/>
      <c r="B56" s="16"/>
      <c r="C56" s="16"/>
      <c r="D56" s="16"/>
      <c r="E56" s="16"/>
      <c r="F56" s="19"/>
      <c r="G56" s="19"/>
      <c r="H56" s="16"/>
      <c r="I56" s="17"/>
      <c r="J56" s="16"/>
      <c r="K56" s="16"/>
      <c r="L56" s="16"/>
      <c r="M56" s="20" t="str">
        <f>IF(OR($G56="",$H56=""),"",N($G56)*IFERROR(INDEX(Lists!$F$1:$F$5,MATCH($H56,Lists!$E$1:$E$5,0)),1))</f>
        <v/>
      </c>
      <c r="N56" s="18" t="str">
        <f>IF($I56="","",$I56-Settings!$B$3)</f>
        <v/>
      </c>
      <c r="O56" s="18" t="str">
        <f>IF($A56="","",IF($I56="","No date",IF($N56&lt;0,"Overdue",IF($N56&lt;=Settings!$B$4,"Renew soon","OK"))))</f>
        <v/>
      </c>
      <c r="P56" s="18" t="str">
        <f t="shared" si="1"/>
        <v/>
      </c>
    </row>
    <row r="57" spans="1:16" x14ac:dyDescent="0.3">
      <c r="A57" s="16"/>
      <c r="B57" s="16"/>
      <c r="C57" s="16"/>
      <c r="D57" s="16"/>
      <c r="E57" s="16"/>
      <c r="F57" s="19"/>
      <c r="G57" s="19"/>
      <c r="H57" s="16"/>
      <c r="I57" s="17"/>
      <c r="J57" s="16"/>
      <c r="K57" s="16"/>
      <c r="L57" s="16"/>
      <c r="M57" s="20" t="str">
        <f>IF(OR($G57="",$H57=""),"",N($G57)*IFERROR(INDEX(Lists!$F$1:$F$5,MATCH($H57,Lists!$E$1:$E$5,0)),1))</f>
        <v/>
      </c>
      <c r="N57" s="18" t="str">
        <f>IF($I57="","",$I57-Settings!$B$3)</f>
        <v/>
      </c>
      <c r="O57" s="18" t="str">
        <f>IF($A57="","",IF($I57="","No date",IF($N57&lt;0,"Overdue",IF($N57&lt;=Settings!$B$4,"Renew soon","OK"))))</f>
        <v/>
      </c>
      <c r="P57" s="18" t="str">
        <f t="shared" si="1"/>
        <v/>
      </c>
    </row>
    <row r="58" spans="1:16" x14ac:dyDescent="0.3">
      <c r="A58" s="16"/>
      <c r="B58" s="16"/>
      <c r="C58" s="16"/>
      <c r="D58" s="16"/>
      <c r="E58" s="16"/>
      <c r="F58" s="19"/>
      <c r="G58" s="19"/>
      <c r="H58" s="16"/>
      <c r="I58" s="17"/>
      <c r="J58" s="16"/>
      <c r="K58" s="16"/>
      <c r="L58" s="16"/>
      <c r="M58" s="20" t="str">
        <f>IF(OR($G58="",$H58=""),"",N($G58)*IFERROR(INDEX(Lists!$F$1:$F$5,MATCH($H58,Lists!$E$1:$E$5,0)),1))</f>
        <v/>
      </c>
      <c r="N58" s="18" t="str">
        <f>IF($I58="","",$I58-Settings!$B$3)</f>
        <v/>
      </c>
      <c r="O58" s="18" t="str">
        <f>IF($A58="","",IF($I58="","No date",IF($N58&lt;0,"Overdue",IF($N58&lt;=Settings!$B$4,"Renew soon","OK"))))</f>
        <v/>
      </c>
      <c r="P58" s="18" t="str">
        <f t="shared" si="1"/>
        <v/>
      </c>
    </row>
    <row r="59" spans="1:16" x14ac:dyDescent="0.3">
      <c r="A59" s="16"/>
      <c r="B59" s="16"/>
      <c r="C59" s="16"/>
      <c r="D59" s="16"/>
      <c r="E59" s="16"/>
      <c r="F59" s="19"/>
      <c r="G59" s="19"/>
      <c r="H59" s="16"/>
      <c r="I59" s="17"/>
      <c r="J59" s="16"/>
      <c r="K59" s="16"/>
      <c r="L59" s="16"/>
      <c r="M59" s="20" t="str">
        <f>IF(OR($G59="",$H59=""),"",N($G59)*IFERROR(INDEX(Lists!$F$1:$F$5,MATCH($H59,Lists!$E$1:$E$5,0)),1))</f>
        <v/>
      </c>
      <c r="N59" s="18" t="str">
        <f>IF($I59="","",$I59-Settings!$B$3)</f>
        <v/>
      </c>
      <c r="O59" s="18" t="str">
        <f>IF($A59="","",IF($I59="","No date",IF($N59&lt;0,"Overdue",IF($N59&lt;=Settings!$B$4,"Renew soon","OK"))))</f>
        <v/>
      </c>
      <c r="P59" s="18" t="str">
        <f t="shared" si="1"/>
        <v/>
      </c>
    </row>
    <row r="60" spans="1:16" x14ac:dyDescent="0.3">
      <c r="A60" s="16"/>
      <c r="B60" s="16"/>
      <c r="C60" s="16"/>
      <c r="D60" s="16"/>
      <c r="E60" s="16"/>
      <c r="F60" s="19"/>
      <c r="G60" s="19"/>
      <c r="H60" s="16"/>
      <c r="I60" s="17"/>
      <c r="J60" s="16"/>
      <c r="K60" s="16"/>
      <c r="L60" s="16"/>
      <c r="M60" s="20" t="str">
        <f>IF(OR($G60="",$H60=""),"",N($G60)*IFERROR(INDEX(Lists!$F$1:$F$5,MATCH($H60,Lists!$E$1:$E$5,0)),1))</f>
        <v/>
      </c>
      <c r="N60" s="18" t="str">
        <f>IF($I60="","",$I60-Settings!$B$3)</f>
        <v/>
      </c>
      <c r="O60" s="18" t="str">
        <f>IF($A60="","",IF($I60="","No date",IF($N60&lt;0,"Overdue",IF($N60&lt;=Settings!$B$4,"Renew soon","OK"))))</f>
        <v/>
      </c>
      <c r="P60" s="18" t="str">
        <f t="shared" si="1"/>
        <v/>
      </c>
    </row>
    <row r="61" spans="1:16" x14ac:dyDescent="0.3">
      <c r="A61" s="16"/>
      <c r="B61" s="16"/>
      <c r="C61" s="16"/>
      <c r="D61" s="16"/>
      <c r="E61" s="16"/>
      <c r="F61" s="19"/>
      <c r="G61" s="19"/>
      <c r="H61" s="16"/>
      <c r="I61" s="17"/>
      <c r="J61" s="16"/>
      <c r="K61" s="16"/>
      <c r="L61" s="16"/>
      <c r="M61" s="20" t="str">
        <f>IF(OR($G61="",$H61=""),"",N($G61)*IFERROR(INDEX(Lists!$F$1:$F$5,MATCH($H61,Lists!$E$1:$E$5,0)),1))</f>
        <v/>
      </c>
      <c r="N61" s="18" t="str">
        <f>IF($I61="","",$I61-Settings!$B$3)</f>
        <v/>
      </c>
      <c r="O61" s="18" t="str">
        <f>IF($A61="","",IF($I61="","No date",IF($N61&lt;0,"Overdue",IF($N61&lt;=Settings!$B$4,"Renew soon","OK"))))</f>
        <v/>
      </c>
      <c r="P61" s="18" t="str">
        <f t="shared" si="1"/>
        <v/>
      </c>
    </row>
    <row r="62" spans="1:16" x14ac:dyDescent="0.3">
      <c r="A62" s="16"/>
      <c r="B62" s="16"/>
      <c r="C62" s="16"/>
      <c r="D62" s="16"/>
      <c r="E62" s="16"/>
      <c r="F62" s="19"/>
      <c r="G62" s="19"/>
      <c r="H62" s="16"/>
      <c r="I62" s="17"/>
      <c r="J62" s="16"/>
      <c r="K62" s="16"/>
      <c r="L62" s="16"/>
      <c r="M62" s="20" t="str">
        <f>IF(OR($G62="",$H62=""),"",N($G62)*IFERROR(INDEX(Lists!$F$1:$F$5,MATCH($H62,Lists!$E$1:$E$5,0)),1))</f>
        <v/>
      </c>
      <c r="N62" s="18" t="str">
        <f>IF($I62="","",$I62-Settings!$B$3)</f>
        <v/>
      </c>
      <c r="O62" s="18" t="str">
        <f>IF($A62="","",IF($I62="","No date",IF($N62&lt;0,"Overdue",IF($N62&lt;=Settings!$B$4,"Renew soon","OK"))))</f>
        <v/>
      </c>
      <c r="P62" s="18" t="str">
        <f t="shared" si="1"/>
        <v/>
      </c>
    </row>
    <row r="63" spans="1:16" x14ac:dyDescent="0.3">
      <c r="A63" s="16"/>
      <c r="B63" s="16"/>
      <c r="C63" s="16"/>
      <c r="D63" s="16"/>
      <c r="E63" s="16"/>
      <c r="F63" s="19"/>
      <c r="G63" s="19"/>
      <c r="H63" s="16"/>
      <c r="I63" s="17"/>
      <c r="J63" s="16"/>
      <c r="K63" s="16"/>
      <c r="L63" s="16"/>
      <c r="M63" s="20" t="str">
        <f>IF(OR($G63="",$H63=""),"",N($G63)*IFERROR(INDEX(Lists!$F$1:$F$5,MATCH($H63,Lists!$E$1:$E$5,0)),1))</f>
        <v/>
      </c>
      <c r="N63" s="18" t="str">
        <f>IF($I63="","",$I63-Settings!$B$3)</f>
        <v/>
      </c>
      <c r="O63" s="18" t="str">
        <f>IF($A63="","",IF($I63="","No date",IF($N63&lt;0,"Overdue",IF($N63&lt;=Settings!$B$4,"Renew soon","OK"))))</f>
        <v/>
      </c>
      <c r="P63" s="18" t="str">
        <f t="shared" si="1"/>
        <v/>
      </c>
    </row>
    <row r="64" spans="1:16" x14ac:dyDescent="0.3">
      <c r="A64" s="16"/>
      <c r="B64" s="16"/>
      <c r="C64" s="16"/>
      <c r="D64" s="16"/>
      <c r="E64" s="16"/>
      <c r="F64" s="19"/>
      <c r="G64" s="19"/>
      <c r="H64" s="16"/>
      <c r="I64" s="17"/>
      <c r="J64" s="16"/>
      <c r="K64" s="16"/>
      <c r="L64" s="16"/>
      <c r="M64" s="20" t="str">
        <f>IF(OR($G64="",$H64=""),"",N($G64)*IFERROR(INDEX(Lists!$F$1:$F$5,MATCH($H64,Lists!$E$1:$E$5,0)),1))</f>
        <v/>
      </c>
      <c r="N64" s="18" t="str">
        <f>IF($I64="","",$I64-Settings!$B$3)</f>
        <v/>
      </c>
      <c r="O64" s="18" t="str">
        <f>IF($A64="","",IF($I64="","No date",IF($N64&lt;0,"Overdue",IF($N64&lt;=Settings!$B$4,"Renew soon","OK"))))</f>
        <v/>
      </c>
      <c r="P64" s="18" t="str">
        <f t="shared" si="1"/>
        <v/>
      </c>
    </row>
    <row r="65" spans="1:16" x14ac:dyDescent="0.3">
      <c r="A65" s="16"/>
      <c r="B65" s="16"/>
      <c r="C65" s="16"/>
      <c r="D65" s="16"/>
      <c r="E65" s="16"/>
      <c r="F65" s="19"/>
      <c r="G65" s="19"/>
      <c r="H65" s="16"/>
      <c r="I65" s="17"/>
      <c r="J65" s="16"/>
      <c r="K65" s="16"/>
      <c r="L65" s="16"/>
      <c r="M65" s="20" t="str">
        <f>IF(OR($G65="",$H65=""),"",N($G65)*IFERROR(INDEX(Lists!$F$1:$F$5,MATCH($H65,Lists!$E$1:$E$5,0)),1))</f>
        <v/>
      </c>
      <c r="N65" s="18" t="str">
        <f>IF($I65="","",$I65-Settings!$B$3)</f>
        <v/>
      </c>
      <c r="O65" s="18" t="str">
        <f>IF($A65="","",IF($I65="","No date",IF($N65&lt;0,"Overdue",IF($N65&lt;=Settings!$B$4,"Renew soon","OK"))))</f>
        <v/>
      </c>
      <c r="P65" s="18" t="str">
        <f t="shared" si="1"/>
        <v/>
      </c>
    </row>
    <row r="66" spans="1:16" x14ac:dyDescent="0.3">
      <c r="A66" s="16"/>
      <c r="B66" s="16"/>
      <c r="C66" s="16"/>
      <c r="D66" s="16"/>
      <c r="E66" s="16"/>
      <c r="F66" s="19"/>
      <c r="G66" s="19"/>
      <c r="H66" s="16"/>
      <c r="I66" s="17"/>
      <c r="J66" s="16"/>
      <c r="K66" s="16"/>
      <c r="L66" s="16"/>
      <c r="M66" s="20" t="str">
        <f>IF(OR($G66="",$H66=""),"",N($G66)*IFERROR(INDEX(Lists!$F$1:$F$5,MATCH($H66,Lists!$E$1:$E$5,0)),1))</f>
        <v/>
      </c>
      <c r="N66" s="18" t="str">
        <f>IF($I66="","",$I66-Settings!$B$3)</f>
        <v/>
      </c>
      <c r="O66" s="18" t="str">
        <f>IF($A66="","",IF($I66="","No date",IF($N66&lt;0,"Overdue",IF($N66&lt;=Settings!$B$4,"Renew soon","OK"))))</f>
        <v/>
      </c>
      <c r="P66" s="18" t="str">
        <f t="shared" si="1"/>
        <v/>
      </c>
    </row>
    <row r="67" spans="1:16" x14ac:dyDescent="0.3">
      <c r="A67" s="16"/>
      <c r="B67" s="16"/>
      <c r="C67" s="16"/>
      <c r="D67" s="16"/>
      <c r="E67" s="16"/>
      <c r="F67" s="19"/>
      <c r="G67" s="19"/>
      <c r="H67" s="16"/>
      <c r="I67" s="17"/>
      <c r="J67" s="16"/>
      <c r="K67" s="16"/>
      <c r="L67" s="16"/>
      <c r="M67" s="20" t="str">
        <f>IF(OR($G67="",$H67=""),"",N($G67)*IFERROR(INDEX(Lists!$F$1:$F$5,MATCH($H67,Lists!$E$1:$E$5,0)),1))</f>
        <v/>
      </c>
      <c r="N67" s="18" t="str">
        <f>IF($I67="","",$I67-Settings!$B$3)</f>
        <v/>
      </c>
      <c r="O67" s="18" t="str">
        <f>IF($A67="","",IF($I67="","No date",IF($N67&lt;0,"Overdue",IF($N67&lt;=Settings!$B$4,"Renew soon","OK"))))</f>
        <v/>
      </c>
      <c r="P67" s="18" t="str">
        <f t="shared" si="1"/>
        <v/>
      </c>
    </row>
    <row r="68" spans="1:16" x14ac:dyDescent="0.3">
      <c r="A68" s="16"/>
      <c r="B68" s="16"/>
      <c r="C68" s="16"/>
      <c r="D68" s="16"/>
      <c r="E68" s="16"/>
      <c r="F68" s="19"/>
      <c r="G68" s="19"/>
      <c r="H68" s="16"/>
      <c r="I68" s="17"/>
      <c r="J68" s="16"/>
      <c r="K68" s="16"/>
      <c r="L68" s="16"/>
      <c r="M68" s="20" t="str">
        <f>IF(OR($G68="",$H68=""),"",N($G68)*IFERROR(INDEX(Lists!$F$1:$F$5,MATCH($H68,Lists!$E$1:$E$5,0)),1))</f>
        <v/>
      </c>
      <c r="N68" s="18" t="str">
        <f>IF($I68="","",$I68-Settings!$B$3)</f>
        <v/>
      </c>
      <c r="O68" s="18" t="str">
        <f>IF($A68="","",IF($I68="","No date",IF($N68&lt;0,"Overdue",IF($N68&lt;=Settings!$B$4,"Renew soon","OK"))))</f>
        <v/>
      </c>
      <c r="P68" s="18" t="str">
        <f t="shared" si="1"/>
        <v/>
      </c>
    </row>
    <row r="69" spans="1:16" x14ac:dyDescent="0.3">
      <c r="A69" s="16"/>
      <c r="B69" s="16"/>
      <c r="C69" s="16"/>
      <c r="D69" s="16"/>
      <c r="E69" s="16"/>
      <c r="F69" s="19"/>
      <c r="G69" s="19"/>
      <c r="H69" s="16"/>
      <c r="I69" s="17"/>
      <c r="J69" s="16"/>
      <c r="K69" s="16"/>
      <c r="L69" s="16"/>
      <c r="M69" s="20" t="str">
        <f>IF(OR($G69="",$H69=""),"",N($G69)*IFERROR(INDEX(Lists!$F$1:$F$5,MATCH($H69,Lists!$E$1:$E$5,0)),1))</f>
        <v/>
      </c>
      <c r="N69" s="18" t="str">
        <f>IF($I69="","",$I69-Settings!$B$3)</f>
        <v/>
      </c>
      <c r="O69" s="18" t="str">
        <f>IF($A69="","",IF($I69="","No date",IF($N69&lt;0,"Overdue",IF($N69&lt;=Settings!$B$4,"Renew soon","OK"))))</f>
        <v/>
      </c>
      <c r="P69" s="18" t="str">
        <f t="shared" ref="P69:P104" si="2">IF($I69="","",$I69+ROW()/100000)</f>
        <v/>
      </c>
    </row>
    <row r="70" spans="1:16" x14ac:dyDescent="0.3">
      <c r="A70" s="16"/>
      <c r="B70" s="16"/>
      <c r="C70" s="16"/>
      <c r="D70" s="16"/>
      <c r="E70" s="16"/>
      <c r="F70" s="19"/>
      <c r="G70" s="19"/>
      <c r="H70" s="16"/>
      <c r="I70" s="17"/>
      <c r="J70" s="16"/>
      <c r="K70" s="16"/>
      <c r="L70" s="16"/>
      <c r="M70" s="20" t="str">
        <f>IF(OR($G70="",$H70=""),"",N($G70)*IFERROR(INDEX(Lists!$F$1:$F$5,MATCH($H70,Lists!$E$1:$E$5,0)),1))</f>
        <v/>
      </c>
      <c r="N70" s="18" t="str">
        <f>IF($I70="","",$I70-Settings!$B$3)</f>
        <v/>
      </c>
      <c r="O70" s="18" t="str">
        <f>IF($A70="","",IF($I70="","No date",IF($N70&lt;0,"Overdue",IF($N70&lt;=Settings!$B$4,"Renew soon","OK"))))</f>
        <v/>
      </c>
      <c r="P70" s="18" t="str">
        <f t="shared" si="2"/>
        <v/>
      </c>
    </row>
    <row r="71" spans="1:16" x14ac:dyDescent="0.3">
      <c r="A71" s="16"/>
      <c r="B71" s="16"/>
      <c r="C71" s="16"/>
      <c r="D71" s="16"/>
      <c r="E71" s="16"/>
      <c r="F71" s="19"/>
      <c r="G71" s="19"/>
      <c r="H71" s="16"/>
      <c r="I71" s="17"/>
      <c r="J71" s="16"/>
      <c r="K71" s="16"/>
      <c r="L71" s="16"/>
      <c r="M71" s="20" t="str">
        <f>IF(OR($G71="",$H71=""),"",N($G71)*IFERROR(INDEX(Lists!$F$1:$F$5,MATCH($H71,Lists!$E$1:$E$5,0)),1))</f>
        <v/>
      </c>
      <c r="N71" s="18" t="str">
        <f>IF($I71="","",$I71-Settings!$B$3)</f>
        <v/>
      </c>
      <c r="O71" s="18" t="str">
        <f>IF($A71="","",IF($I71="","No date",IF($N71&lt;0,"Overdue",IF($N71&lt;=Settings!$B$4,"Renew soon","OK"))))</f>
        <v/>
      </c>
      <c r="P71" s="18" t="str">
        <f t="shared" si="2"/>
        <v/>
      </c>
    </row>
    <row r="72" spans="1:16" x14ac:dyDescent="0.3">
      <c r="A72" s="16"/>
      <c r="B72" s="16"/>
      <c r="C72" s="16"/>
      <c r="D72" s="16"/>
      <c r="E72" s="16"/>
      <c r="F72" s="19"/>
      <c r="G72" s="19"/>
      <c r="H72" s="16"/>
      <c r="I72" s="17"/>
      <c r="J72" s="16"/>
      <c r="K72" s="16"/>
      <c r="L72" s="16"/>
      <c r="M72" s="20" t="str">
        <f>IF(OR($G72="",$H72=""),"",N($G72)*IFERROR(INDEX(Lists!$F$1:$F$5,MATCH($H72,Lists!$E$1:$E$5,0)),1))</f>
        <v/>
      </c>
      <c r="N72" s="18" t="str">
        <f>IF($I72="","",$I72-Settings!$B$3)</f>
        <v/>
      </c>
      <c r="O72" s="18" t="str">
        <f>IF($A72="","",IF($I72="","No date",IF($N72&lt;0,"Overdue",IF($N72&lt;=Settings!$B$4,"Renew soon","OK"))))</f>
        <v/>
      </c>
      <c r="P72" s="18" t="str">
        <f t="shared" si="2"/>
        <v/>
      </c>
    </row>
    <row r="73" spans="1:16" x14ac:dyDescent="0.3">
      <c r="A73" s="16"/>
      <c r="B73" s="16"/>
      <c r="C73" s="16"/>
      <c r="D73" s="16"/>
      <c r="E73" s="16"/>
      <c r="F73" s="19"/>
      <c r="G73" s="19"/>
      <c r="H73" s="16"/>
      <c r="I73" s="17"/>
      <c r="J73" s="16"/>
      <c r="K73" s="16"/>
      <c r="L73" s="16"/>
      <c r="M73" s="20" t="str">
        <f>IF(OR($G73="",$H73=""),"",N($G73)*IFERROR(INDEX(Lists!$F$1:$F$5,MATCH($H73,Lists!$E$1:$E$5,0)),1))</f>
        <v/>
      </c>
      <c r="N73" s="18" t="str">
        <f>IF($I73="","",$I73-Settings!$B$3)</f>
        <v/>
      </c>
      <c r="O73" s="18" t="str">
        <f>IF($A73="","",IF($I73="","No date",IF($N73&lt;0,"Overdue",IF($N73&lt;=Settings!$B$4,"Renew soon","OK"))))</f>
        <v/>
      </c>
      <c r="P73" s="18" t="str">
        <f t="shared" si="2"/>
        <v/>
      </c>
    </row>
    <row r="74" spans="1:16" x14ac:dyDescent="0.3">
      <c r="A74" s="16"/>
      <c r="B74" s="16"/>
      <c r="C74" s="16"/>
      <c r="D74" s="16"/>
      <c r="E74" s="16"/>
      <c r="F74" s="19"/>
      <c r="G74" s="19"/>
      <c r="H74" s="16"/>
      <c r="I74" s="17"/>
      <c r="J74" s="16"/>
      <c r="K74" s="16"/>
      <c r="L74" s="16"/>
      <c r="M74" s="20" t="str">
        <f>IF(OR($G74="",$H74=""),"",N($G74)*IFERROR(INDEX(Lists!$F$1:$F$5,MATCH($H74,Lists!$E$1:$E$5,0)),1))</f>
        <v/>
      </c>
      <c r="N74" s="18" t="str">
        <f>IF($I74="","",$I74-Settings!$B$3)</f>
        <v/>
      </c>
      <c r="O74" s="18" t="str">
        <f>IF($A74="","",IF($I74="","No date",IF($N74&lt;0,"Overdue",IF($N74&lt;=Settings!$B$4,"Renew soon","OK"))))</f>
        <v/>
      </c>
      <c r="P74" s="18" t="str">
        <f t="shared" si="2"/>
        <v/>
      </c>
    </row>
    <row r="75" spans="1:16" x14ac:dyDescent="0.3">
      <c r="A75" s="16"/>
      <c r="B75" s="16"/>
      <c r="C75" s="16"/>
      <c r="D75" s="16"/>
      <c r="E75" s="16"/>
      <c r="F75" s="19"/>
      <c r="G75" s="19"/>
      <c r="H75" s="16"/>
      <c r="I75" s="17"/>
      <c r="J75" s="16"/>
      <c r="K75" s="16"/>
      <c r="L75" s="16"/>
      <c r="M75" s="20" t="str">
        <f>IF(OR($G75="",$H75=""),"",N($G75)*IFERROR(INDEX(Lists!$F$1:$F$5,MATCH($H75,Lists!$E$1:$E$5,0)),1))</f>
        <v/>
      </c>
      <c r="N75" s="18" t="str">
        <f>IF($I75="","",$I75-Settings!$B$3)</f>
        <v/>
      </c>
      <c r="O75" s="18" t="str">
        <f>IF($A75="","",IF($I75="","No date",IF($N75&lt;0,"Overdue",IF($N75&lt;=Settings!$B$4,"Renew soon","OK"))))</f>
        <v/>
      </c>
      <c r="P75" s="18" t="str">
        <f t="shared" si="2"/>
        <v/>
      </c>
    </row>
    <row r="76" spans="1:16" x14ac:dyDescent="0.3">
      <c r="A76" s="16"/>
      <c r="B76" s="16"/>
      <c r="C76" s="16"/>
      <c r="D76" s="16"/>
      <c r="E76" s="16"/>
      <c r="F76" s="19"/>
      <c r="G76" s="19"/>
      <c r="H76" s="16"/>
      <c r="I76" s="17"/>
      <c r="J76" s="16"/>
      <c r="K76" s="16"/>
      <c r="L76" s="16"/>
      <c r="M76" s="20" t="str">
        <f>IF(OR($G76="",$H76=""),"",N($G76)*IFERROR(INDEX(Lists!$F$1:$F$5,MATCH($H76,Lists!$E$1:$E$5,0)),1))</f>
        <v/>
      </c>
      <c r="N76" s="18" t="str">
        <f>IF($I76="","",$I76-Settings!$B$3)</f>
        <v/>
      </c>
      <c r="O76" s="18" t="str">
        <f>IF($A76="","",IF($I76="","No date",IF($N76&lt;0,"Overdue",IF($N76&lt;=Settings!$B$4,"Renew soon","OK"))))</f>
        <v/>
      </c>
      <c r="P76" s="18" t="str">
        <f t="shared" si="2"/>
        <v/>
      </c>
    </row>
    <row r="77" spans="1:16" x14ac:dyDescent="0.3">
      <c r="A77" s="16"/>
      <c r="B77" s="16"/>
      <c r="C77" s="16"/>
      <c r="D77" s="16"/>
      <c r="E77" s="16"/>
      <c r="F77" s="19"/>
      <c r="G77" s="19"/>
      <c r="H77" s="16"/>
      <c r="I77" s="17"/>
      <c r="J77" s="16"/>
      <c r="K77" s="16"/>
      <c r="L77" s="16"/>
      <c r="M77" s="20" t="str">
        <f>IF(OR($G77="",$H77=""),"",N($G77)*IFERROR(INDEX(Lists!$F$1:$F$5,MATCH($H77,Lists!$E$1:$E$5,0)),1))</f>
        <v/>
      </c>
      <c r="N77" s="18" t="str">
        <f>IF($I77="","",$I77-Settings!$B$3)</f>
        <v/>
      </c>
      <c r="O77" s="18" t="str">
        <f>IF($A77="","",IF($I77="","No date",IF($N77&lt;0,"Overdue",IF($N77&lt;=Settings!$B$4,"Renew soon","OK"))))</f>
        <v/>
      </c>
      <c r="P77" s="18" t="str">
        <f t="shared" si="2"/>
        <v/>
      </c>
    </row>
    <row r="78" spans="1:16" x14ac:dyDescent="0.3">
      <c r="A78" s="16"/>
      <c r="B78" s="16"/>
      <c r="C78" s="16"/>
      <c r="D78" s="16"/>
      <c r="E78" s="16"/>
      <c r="F78" s="19"/>
      <c r="G78" s="19"/>
      <c r="H78" s="16"/>
      <c r="I78" s="17"/>
      <c r="J78" s="16"/>
      <c r="K78" s="16"/>
      <c r="L78" s="16"/>
      <c r="M78" s="20" t="str">
        <f>IF(OR($G78="",$H78=""),"",N($G78)*IFERROR(INDEX(Lists!$F$1:$F$5,MATCH($H78,Lists!$E$1:$E$5,0)),1))</f>
        <v/>
      </c>
      <c r="N78" s="18" t="str">
        <f>IF($I78="","",$I78-Settings!$B$3)</f>
        <v/>
      </c>
      <c r="O78" s="18" t="str">
        <f>IF($A78="","",IF($I78="","No date",IF($N78&lt;0,"Overdue",IF($N78&lt;=Settings!$B$4,"Renew soon","OK"))))</f>
        <v/>
      </c>
      <c r="P78" s="18" t="str">
        <f t="shared" si="2"/>
        <v/>
      </c>
    </row>
    <row r="79" spans="1:16" x14ac:dyDescent="0.3">
      <c r="A79" s="16"/>
      <c r="B79" s="16"/>
      <c r="C79" s="16"/>
      <c r="D79" s="16"/>
      <c r="E79" s="16"/>
      <c r="F79" s="19"/>
      <c r="G79" s="19"/>
      <c r="H79" s="16"/>
      <c r="I79" s="17"/>
      <c r="J79" s="16"/>
      <c r="K79" s="16"/>
      <c r="L79" s="16"/>
      <c r="M79" s="20" t="str">
        <f>IF(OR($G79="",$H79=""),"",N($G79)*IFERROR(INDEX(Lists!$F$1:$F$5,MATCH($H79,Lists!$E$1:$E$5,0)),1))</f>
        <v/>
      </c>
      <c r="N79" s="18" t="str">
        <f>IF($I79="","",$I79-Settings!$B$3)</f>
        <v/>
      </c>
      <c r="O79" s="18" t="str">
        <f>IF($A79="","",IF($I79="","No date",IF($N79&lt;0,"Overdue",IF($N79&lt;=Settings!$B$4,"Renew soon","OK"))))</f>
        <v/>
      </c>
      <c r="P79" s="18" t="str">
        <f t="shared" si="2"/>
        <v/>
      </c>
    </row>
    <row r="80" spans="1:16" x14ac:dyDescent="0.3">
      <c r="A80" s="16"/>
      <c r="B80" s="16"/>
      <c r="C80" s="16"/>
      <c r="D80" s="16"/>
      <c r="E80" s="16"/>
      <c r="F80" s="19"/>
      <c r="G80" s="19"/>
      <c r="H80" s="16"/>
      <c r="I80" s="17"/>
      <c r="J80" s="16"/>
      <c r="K80" s="16"/>
      <c r="L80" s="16"/>
      <c r="M80" s="20" t="str">
        <f>IF(OR($G80="",$H80=""),"",N($G80)*IFERROR(INDEX(Lists!$F$1:$F$5,MATCH($H80,Lists!$E$1:$E$5,0)),1))</f>
        <v/>
      </c>
      <c r="N80" s="18" t="str">
        <f>IF($I80="","",$I80-Settings!$B$3)</f>
        <v/>
      </c>
      <c r="O80" s="18" t="str">
        <f>IF($A80="","",IF($I80="","No date",IF($N80&lt;0,"Overdue",IF($N80&lt;=Settings!$B$4,"Renew soon","OK"))))</f>
        <v/>
      </c>
      <c r="P80" s="18" t="str">
        <f t="shared" si="2"/>
        <v/>
      </c>
    </row>
    <row r="81" spans="1:16" x14ac:dyDescent="0.3">
      <c r="A81" s="16"/>
      <c r="B81" s="16"/>
      <c r="C81" s="16"/>
      <c r="D81" s="16"/>
      <c r="E81" s="16"/>
      <c r="F81" s="19"/>
      <c r="G81" s="19"/>
      <c r="H81" s="16"/>
      <c r="I81" s="17"/>
      <c r="J81" s="16"/>
      <c r="K81" s="16"/>
      <c r="L81" s="16"/>
      <c r="M81" s="20" t="str">
        <f>IF(OR($G81="",$H81=""),"",N($G81)*IFERROR(INDEX(Lists!$F$1:$F$5,MATCH($H81,Lists!$E$1:$E$5,0)),1))</f>
        <v/>
      </c>
      <c r="N81" s="18" t="str">
        <f>IF($I81="","",$I81-Settings!$B$3)</f>
        <v/>
      </c>
      <c r="O81" s="18" t="str">
        <f>IF($A81="","",IF($I81="","No date",IF($N81&lt;0,"Overdue",IF($N81&lt;=Settings!$B$4,"Renew soon","OK"))))</f>
        <v/>
      </c>
      <c r="P81" s="18" t="str">
        <f t="shared" si="2"/>
        <v/>
      </c>
    </row>
    <row r="82" spans="1:16" x14ac:dyDescent="0.3">
      <c r="A82" s="16"/>
      <c r="B82" s="16"/>
      <c r="C82" s="16"/>
      <c r="D82" s="16"/>
      <c r="E82" s="16"/>
      <c r="F82" s="19"/>
      <c r="G82" s="19"/>
      <c r="H82" s="16"/>
      <c r="I82" s="17"/>
      <c r="J82" s="16"/>
      <c r="K82" s="16"/>
      <c r="L82" s="16"/>
      <c r="M82" s="20" t="str">
        <f>IF(OR($G82="",$H82=""),"",N($G82)*IFERROR(INDEX(Lists!$F$1:$F$5,MATCH($H82,Lists!$E$1:$E$5,0)),1))</f>
        <v/>
      </c>
      <c r="N82" s="18" t="str">
        <f>IF($I82="","",$I82-Settings!$B$3)</f>
        <v/>
      </c>
      <c r="O82" s="18" t="str">
        <f>IF($A82="","",IF($I82="","No date",IF($N82&lt;0,"Overdue",IF($N82&lt;=Settings!$B$4,"Renew soon","OK"))))</f>
        <v/>
      </c>
      <c r="P82" s="18" t="str">
        <f t="shared" si="2"/>
        <v/>
      </c>
    </row>
    <row r="83" spans="1:16" x14ac:dyDescent="0.3">
      <c r="A83" s="16"/>
      <c r="B83" s="16"/>
      <c r="C83" s="16"/>
      <c r="D83" s="16"/>
      <c r="E83" s="16"/>
      <c r="F83" s="19"/>
      <c r="G83" s="19"/>
      <c r="H83" s="16"/>
      <c r="I83" s="17"/>
      <c r="J83" s="16"/>
      <c r="K83" s="16"/>
      <c r="L83" s="16"/>
      <c r="M83" s="20" t="str">
        <f>IF(OR($G83="",$H83=""),"",N($G83)*IFERROR(INDEX(Lists!$F$1:$F$5,MATCH($H83,Lists!$E$1:$E$5,0)),1))</f>
        <v/>
      </c>
      <c r="N83" s="18" t="str">
        <f>IF($I83="","",$I83-Settings!$B$3)</f>
        <v/>
      </c>
      <c r="O83" s="18" t="str">
        <f>IF($A83="","",IF($I83="","No date",IF($N83&lt;0,"Overdue",IF($N83&lt;=Settings!$B$4,"Renew soon","OK"))))</f>
        <v/>
      </c>
      <c r="P83" s="18" t="str">
        <f t="shared" si="2"/>
        <v/>
      </c>
    </row>
    <row r="84" spans="1:16" x14ac:dyDescent="0.3">
      <c r="A84" s="16"/>
      <c r="B84" s="16"/>
      <c r="C84" s="16"/>
      <c r="D84" s="16"/>
      <c r="E84" s="16"/>
      <c r="F84" s="19"/>
      <c r="G84" s="19"/>
      <c r="H84" s="16"/>
      <c r="I84" s="17"/>
      <c r="J84" s="16"/>
      <c r="K84" s="16"/>
      <c r="L84" s="16"/>
      <c r="M84" s="20" t="str">
        <f>IF(OR($G84="",$H84=""),"",N($G84)*IFERROR(INDEX(Lists!$F$1:$F$5,MATCH($H84,Lists!$E$1:$E$5,0)),1))</f>
        <v/>
      </c>
      <c r="N84" s="18" t="str">
        <f>IF($I84="","",$I84-Settings!$B$3)</f>
        <v/>
      </c>
      <c r="O84" s="18" t="str">
        <f>IF($A84="","",IF($I84="","No date",IF($N84&lt;0,"Overdue",IF($N84&lt;=Settings!$B$4,"Renew soon","OK"))))</f>
        <v/>
      </c>
      <c r="P84" s="18" t="str">
        <f t="shared" si="2"/>
        <v/>
      </c>
    </row>
    <row r="85" spans="1:16" x14ac:dyDescent="0.3">
      <c r="A85" s="16"/>
      <c r="B85" s="16"/>
      <c r="C85" s="16"/>
      <c r="D85" s="16"/>
      <c r="E85" s="16"/>
      <c r="F85" s="19"/>
      <c r="G85" s="19"/>
      <c r="H85" s="16"/>
      <c r="I85" s="17"/>
      <c r="J85" s="16"/>
      <c r="K85" s="16"/>
      <c r="L85" s="16"/>
      <c r="M85" s="20" t="str">
        <f>IF(OR($G85="",$H85=""),"",N($G85)*IFERROR(INDEX(Lists!$F$1:$F$5,MATCH($H85,Lists!$E$1:$E$5,0)),1))</f>
        <v/>
      </c>
      <c r="N85" s="18" t="str">
        <f>IF($I85="","",$I85-Settings!$B$3)</f>
        <v/>
      </c>
      <c r="O85" s="18" t="str">
        <f>IF($A85="","",IF($I85="","No date",IF($N85&lt;0,"Overdue",IF($N85&lt;=Settings!$B$4,"Renew soon","OK"))))</f>
        <v/>
      </c>
      <c r="P85" s="18" t="str">
        <f t="shared" si="2"/>
        <v/>
      </c>
    </row>
    <row r="86" spans="1:16" x14ac:dyDescent="0.3">
      <c r="A86" s="16"/>
      <c r="B86" s="16"/>
      <c r="C86" s="16"/>
      <c r="D86" s="16"/>
      <c r="E86" s="16"/>
      <c r="F86" s="19"/>
      <c r="G86" s="19"/>
      <c r="H86" s="16"/>
      <c r="I86" s="17"/>
      <c r="J86" s="16"/>
      <c r="K86" s="16"/>
      <c r="L86" s="16"/>
      <c r="M86" s="20" t="str">
        <f>IF(OR($G86="",$H86=""),"",N($G86)*IFERROR(INDEX(Lists!$F$1:$F$5,MATCH($H86,Lists!$E$1:$E$5,0)),1))</f>
        <v/>
      </c>
      <c r="N86" s="18" t="str">
        <f>IF($I86="","",$I86-Settings!$B$3)</f>
        <v/>
      </c>
      <c r="O86" s="18" t="str">
        <f>IF($A86="","",IF($I86="","No date",IF($N86&lt;0,"Overdue",IF($N86&lt;=Settings!$B$4,"Renew soon","OK"))))</f>
        <v/>
      </c>
      <c r="P86" s="18" t="str">
        <f t="shared" si="2"/>
        <v/>
      </c>
    </row>
    <row r="87" spans="1:16" x14ac:dyDescent="0.3">
      <c r="A87" s="16"/>
      <c r="B87" s="16"/>
      <c r="C87" s="16"/>
      <c r="D87" s="16"/>
      <c r="E87" s="16"/>
      <c r="F87" s="19"/>
      <c r="G87" s="19"/>
      <c r="H87" s="16"/>
      <c r="I87" s="17"/>
      <c r="J87" s="16"/>
      <c r="K87" s="16"/>
      <c r="L87" s="16"/>
      <c r="M87" s="20" t="str">
        <f>IF(OR($G87="",$H87=""),"",N($G87)*IFERROR(INDEX(Lists!$F$1:$F$5,MATCH($H87,Lists!$E$1:$E$5,0)),1))</f>
        <v/>
      </c>
      <c r="N87" s="18" t="str">
        <f>IF($I87="","",$I87-Settings!$B$3)</f>
        <v/>
      </c>
      <c r="O87" s="18" t="str">
        <f>IF($A87="","",IF($I87="","No date",IF($N87&lt;0,"Overdue",IF($N87&lt;=Settings!$B$4,"Renew soon","OK"))))</f>
        <v/>
      </c>
      <c r="P87" s="18" t="str">
        <f t="shared" si="2"/>
        <v/>
      </c>
    </row>
    <row r="88" spans="1:16" x14ac:dyDescent="0.3">
      <c r="A88" s="16"/>
      <c r="B88" s="16"/>
      <c r="C88" s="16"/>
      <c r="D88" s="16"/>
      <c r="E88" s="16"/>
      <c r="F88" s="19"/>
      <c r="G88" s="19"/>
      <c r="H88" s="16"/>
      <c r="I88" s="17"/>
      <c r="J88" s="16"/>
      <c r="K88" s="16"/>
      <c r="L88" s="16"/>
      <c r="M88" s="20" t="str">
        <f>IF(OR($G88="",$H88=""),"",N($G88)*IFERROR(INDEX(Lists!$F$1:$F$5,MATCH($H88,Lists!$E$1:$E$5,0)),1))</f>
        <v/>
      </c>
      <c r="N88" s="18" t="str">
        <f>IF($I88="","",$I88-Settings!$B$3)</f>
        <v/>
      </c>
      <c r="O88" s="18" t="str">
        <f>IF($A88="","",IF($I88="","No date",IF($N88&lt;0,"Overdue",IF($N88&lt;=Settings!$B$4,"Renew soon","OK"))))</f>
        <v/>
      </c>
      <c r="P88" s="18" t="str">
        <f t="shared" si="2"/>
        <v/>
      </c>
    </row>
    <row r="89" spans="1:16" x14ac:dyDescent="0.3">
      <c r="A89" s="16"/>
      <c r="B89" s="16"/>
      <c r="C89" s="16"/>
      <c r="D89" s="16"/>
      <c r="E89" s="16"/>
      <c r="F89" s="19"/>
      <c r="G89" s="19"/>
      <c r="H89" s="16"/>
      <c r="I89" s="17"/>
      <c r="J89" s="16"/>
      <c r="K89" s="16"/>
      <c r="L89" s="16"/>
      <c r="M89" s="20" t="str">
        <f>IF(OR($G89="",$H89=""),"",N($G89)*IFERROR(INDEX(Lists!$F$1:$F$5,MATCH($H89,Lists!$E$1:$E$5,0)),1))</f>
        <v/>
      </c>
      <c r="N89" s="18" t="str">
        <f>IF($I89="","",$I89-Settings!$B$3)</f>
        <v/>
      </c>
      <c r="O89" s="18" t="str">
        <f>IF($A89="","",IF($I89="","No date",IF($N89&lt;0,"Overdue",IF($N89&lt;=Settings!$B$4,"Renew soon","OK"))))</f>
        <v/>
      </c>
      <c r="P89" s="18" t="str">
        <f t="shared" si="2"/>
        <v/>
      </c>
    </row>
    <row r="90" spans="1:16" x14ac:dyDescent="0.3">
      <c r="A90" s="16"/>
      <c r="B90" s="16"/>
      <c r="C90" s="16"/>
      <c r="D90" s="16"/>
      <c r="E90" s="16"/>
      <c r="F90" s="19"/>
      <c r="G90" s="19"/>
      <c r="H90" s="16"/>
      <c r="I90" s="17"/>
      <c r="J90" s="16"/>
      <c r="K90" s="16"/>
      <c r="L90" s="16"/>
      <c r="M90" s="20" t="str">
        <f>IF(OR($G90="",$H90=""),"",N($G90)*IFERROR(INDEX(Lists!$F$1:$F$5,MATCH($H90,Lists!$E$1:$E$5,0)),1))</f>
        <v/>
      </c>
      <c r="N90" s="18" t="str">
        <f>IF($I90="","",$I90-Settings!$B$3)</f>
        <v/>
      </c>
      <c r="O90" s="18" t="str">
        <f>IF($A90="","",IF($I90="","No date",IF($N90&lt;0,"Overdue",IF($N90&lt;=Settings!$B$4,"Renew soon","OK"))))</f>
        <v/>
      </c>
      <c r="P90" s="18" t="str">
        <f t="shared" si="2"/>
        <v/>
      </c>
    </row>
    <row r="91" spans="1:16" x14ac:dyDescent="0.3">
      <c r="A91" s="16"/>
      <c r="B91" s="16"/>
      <c r="C91" s="16"/>
      <c r="D91" s="16"/>
      <c r="E91" s="16"/>
      <c r="F91" s="19"/>
      <c r="G91" s="19"/>
      <c r="H91" s="16"/>
      <c r="I91" s="17"/>
      <c r="J91" s="16"/>
      <c r="K91" s="16"/>
      <c r="L91" s="16"/>
      <c r="M91" s="20" t="str">
        <f>IF(OR($G91="",$H91=""),"",N($G91)*IFERROR(INDEX(Lists!$F$1:$F$5,MATCH($H91,Lists!$E$1:$E$5,0)),1))</f>
        <v/>
      </c>
      <c r="N91" s="18" t="str">
        <f>IF($I91="","",$I91-Settings!$B$3)</f>
        <v/>
      </c>
      <c r="O91" s="18" t="str">
        <f>IF($A91="","",IF($I91="","No date",IF($N91&lt;0,"Overdue",IF($N91&lt;=Settings!$B$4,"Renew soon","OK"))))</f>
        <v/>
      </c>
      <c r="P91" s="18" t="str">
        <f t="shared" si="2"/>
        <v/>
      </c>
    </row>
    <row r="92" spans="1:16" x14ac:dyDescent="0.3">
      <c r="A92" s="16"/>
      <c r="B92" s="16"/>
      <c r="C92" s="16"/>
      <c r="D92" s="16"/>
      <c r="E92" s="16"/>
      <c r="F92" s="19"/>
      <c r="G92" s="19"/>
      <c r="H92" s="16"/>
      <c r="I92" s="17"/>
      <c r="J92" s="16"/>
      <c r="K92" s="16"/>
      <c r="L92" s="16"/>
      <c r="M92" s="20" t="str">
        <f>IF(OR($G92="",$H92=""),"",N($G92)*IFERROR(INDEX(Lists!$F$1:$F$5,MATCH($H92,Lists!$E$1:$E$5,0)),1))</f>
        <v/>
      </c>
      <c r="N92" s="18" t="str">
        <f>IF($I92="","",$I92-Settings!$B$3)</f>
        <v/>
      </c>
      <c r="O92" s="18" t="str">
        <f>IF($A92="","",IF($I92="","No date",IF($N92&lt;0,"Overdue",IF($N92&lt;=Settings!$B$4,"Renew soon","OK"))))</f>
        <v/>
      </c>
      <c r="P92" s="18" t="str">
        <f t="shared" si="2"/>
        <v/>
      </c>
    </row>
    <row r="93" spans="1:16" x14ac:dyDescent="0.3">
      <c r="A93" s="16"/>
      <c r="B93" s="16"/>
      <c r="C93" s="16"/>
      <c r="D93" s="16"/>
      <c r="E93" s="16"/>
      <c r="F93" s="19"/>
      <c r="G93" s="19"/>
      <c r="H93" s="16"/>
      <c r="I93" s="17"/>
      <c r="J93" s="16"/>
      <c r="K93" s="16"/>
      <c r="L93" s="16"/>
      <c r="M93" s="20" t="str">
        <f>IF(OR($G93="",$H93=""),"",N($G93)*IFERROR(INDEX(Lists!$F$1:$F$5,MATCH($H93,Lists!$E$1:$E$5,0)),1))</f>
        <v/>
      </c>
      <c r="N93" s="18" t="str">
        <f>IF($I93="","",$I93-Settings!$B$3)</f>
        <v/>
      </c>
      <c r="O93" s="18" t="str">
        <f>IF($A93="","",IF($I93="","No date",IF($N93&lt;0,"Overdue",IF($N93&lt;=Settings!$B$4,"Renew soon","OK"))))</f>
        <v/>
      </c>
      <c r="P93" s="18" t="str">
        <f t="shared" si="2"/>
        <v/>
      </c>
    </row>
    <row r="94" spans="1:16" x14ac:dyDescent="0.3">
      <c r="A94" s="16"/>
      <c r="B94" s="16"/>
      <c r="C94" s="16"/>
      <c r="D94" s="16"/>
      <c r="E94" s="16"/>
      <c r="F94" s="19"/>
      <c r="G94" s="19"/>
      <c r="H94" s="16"/>
      <c r="I94" s="17"/>
      <c r="J94" s="16"/>
      <c r="K94" s="16"/>
      <c r="L94" s="16"/>
      <c r="M94" s="20" t="str">
        <f>IF(OR($G94="",$H94=""),"",N($G94)*IFERROR(INDEX(Lists!$F$1:$F$5,MATCH($H94,Lists!$E$1:$E$5,0)),1))</f>
        <v/>
      </c>
      <c r="N94" s="18" t="str">
        <f>IF($I94="","",$I94-Settings!$B$3)</f>
        <v/>
      </c>
      <c r="O94" s="18" t="str">
        <f>IF($A94="","",IF($I94="","No date",IF($N94&lt;0,"Overdue",IF($N94&lt;=Settings!$B$4,"Renew soon","OK"))))</f>
        <v/>
      </c>
      <c r="P94" s="18" t="str">
        <f t="shared" si="2"/>
        <v/>
      </c>
    </row>
    <row r="95" spans="1:16" x14ac:dyDescent="0.3">
      <c r="A95" s="16"/>
      <c r="B95" s="16"/>
      <c r="C95" s="16"/>
      <c r="D95" s="16"/>
      <c r="E95" s="16"/>
      <c r="F95" s="19"/>
      <c r="G95" s="19"/>
      <c r="H95" s="16"/>
      <c r="I95" s="17"/>
      <c r="J95" s="16"/>
      <c r="K95" s="16"/>
      <c r="L95" s="16"/>
      <c r="M95" s="20" t="str">
        <f>IF(OR($G95="",$H95=""),"",N($G95)*IFERROR(INDEX(Lists!$F$1:$F$5,MATCH($H95,Lists!$E$1:$E$5,0)),1))</f>
        <v/>
      </c>
      <c r="N95" s="18" t="str">
        <f>IF($I95="","",$I95-Settings!$B$3)</f>
        <v/>
      </c>
      <c r="O95" s="18" t="str">
        <f>IF($A95="","",IF($I95="","No date",IF($N95&lt;0,"Overdue",IF($N95&lt;=Settings!$B$4,"Renew soon","OK"))))</f>
        <v/>
      </c>
      <c r="P95" s="18" t="str">
        <f t="shared" si="2"/>
        <v/>
      </c>
    </row>
    <row r="96" spans="1:16" x14ac:dyDescent="0.3">
      <c r="A96" s="16"/>
      <c r="B96" s="16"/>
      <c r="C96" s="16"/>
      <c r="D96" s="16"/>
      <c r="E96" s="16"/>
      <c r="F96" s="19"/>
      <c r="G96" s="19"/>
      <c r="H96" s="16"/>
      <c r="I96" s="17"/>
      <c r="J96" s="16"/>
      <c r="K96" s="16"/>
      <c r="L96" s="16"/>
      <c r="M96" s="20" t="str">
        <f>IF(OR($G96="",$H96=""),"",N($G96)*IFERROR(INDEX(Lists!$F$1:$F$5,MATCH($H96,Lists!$E$1:$E$5,0)),1))</f>
        <v/>
      </c>
      <c r="N96" s="18" t="str">
        <f>IF($I96="","",$I96-Settings!$B$3)</f>
        <v/>
      </c>
      <c r="O96" s="18" t="str">
        <f>IF($A96="","",IF($I96="","No date",IF($N96&lt;0,"Overdue",IF($N96&lt;=Settings!$B$4,"Renew soon","OK"))))</f>
        <v/>
      </c>
      <c r="P96" s="18" t="str">
        <f t="shared" si="2"/>
        <v/>
      </c>
    </row>
    <row r="97" spans="1:16" x14ac:dyDescent="0.3">
      <c r="A97" s="16"/>
      <c r="B97" s="16"/>
      <c r="C97" s="16"/>
      <c r="D97" s="16"/>
      <c r="E97" s="16"/>
      <c r="F97" s="19"/>
      <c r="G97" s="19"/>
      <c r="H97" s="16"/>
      <c r="I97" s="17"/>
      <c r="J97" s="16"/>
      <c r="K97" s="16"/>
      <c r="L97" s="16"/>
      <c r="M97" s="20" t="str">
        <f>IF(OR($G97="",$H97=""),"",N($G97)*IFERROR(INDEX(Lists!$F$1:$F$5,MATCH($H97,Lists!$E$1:$E$5,0)),1))</f>
        <v/>
      </c>
      <c r="N97" s="18" t="str">
        <f>IF($I97="","",$I97-Settings!$B$3)</f>
        <v/>
      </c>
      <c r="O97" s="18" t="str">
        <f>IF($A97="","",IF($I97="","No date",IF($N97&lt;0,"Overdue",IF($N97&lt;=Settings!$B$4,"Renew soon","OK"))))</f>
        <v/>
      </c>
      <c r="P97" s="18" t="str">
        <f t="shared" si="2"/>
        <v/>
      </c>
    </row>
    <row r="98" spans="1:16" x14ac:dyDescent="0.3">
      <c r="A98" s="16"/>
      <c r="B98" s="16"/>
      <c r="C98" s="16"/>
      <c r="D98" s="16"/>
      <c r="E98" s="16"/>
      <c r="F98" s="19"/>
      <c r="G98" s="19"/>
      <c r="H98" s="16"/>
      <c r="I98" s="17"/>
      <c r="J98" s="16"/>
      <c r="K98" s="16"/>
      <c r="L98" s="16"/>
      <c r="M98" s="20" t="str">
        <f>IF(OR($G98="",$H98=""),"",N($G98)*IFERROR(INDEX(Lists!$F$1:$F$5,MATCH($H98,Lists!$E$1:$E$5,0)),1))</f>
        <v/>
      </c>
      <c r="N98" s="18" t="str">
        <f>IF($I98="","",$I98-Settings!$B$3)</f>
        <v/>
      </c>
      <c r="O98" s="18" t="str">
        <f>IF($A98="","",IF($I98="","No date",IF($N98&lt;0,"Overdue",IF($N98&lt;=Settings!$B$4,"Renew soon","OK"))))</f>
        <v/>
      </c>
      <c r="P98" s="18" t="str">
        <f t="shared" si="2"/>
        <v/>
      </c>
    </row>
    <row r="99" spans="1:16" x14ac:dyDescent="0.3">
      <c r="A99" s="16"/>
      <c r="B99" s="16"/>
      <c r="C99" s="16"/>
      <c r="D99" s="16"/>
      <c r="E99" s="16"/>
      <c r="F99" s="19"/>
      <c r="G99" s="19"/>
      <c r="H99" s="16"/>
      <c r="I99" s="17"/>
      <c r="J99" s="16"/>
      <c r="K99" s="16"/>
      <c r="L99" s="16"/>
      <c r="M99" s="20" t="str">
        <f>IF(OR($G99="",$H99=""),"",N($G99)*IFERROR(INDEX(Lists!$F$1:$F$5,MATCH($H99,Lists!$E$1:$E$5,0)),1))</f>
        <v/>
      </c>
      <c r="N99" s="18" t="str">
        <f>IF($I99="","",$I99-Settings!$B$3)</f>
        <v/>
      </c>
      <c r="O99" s="18" t="str">
        <f>IF($A99="","",IF($I99="","No date",IF($N99&lt;0,"Overdue",IF($N99&lt;=Settings!$B$4,"Renew soon","OK"))))</f>
        <v/>
      </c>
      <c r="P99" s="18" t="str">
        <f t="shared" si="2"/>
        <v/>
      </c>
    </row>
    <row r="100" spans="1:16" x14ac:dyDescent="0.3">
      <c r="A100" s="16"/>
      <c r="B100" s="16"/>
      <c r="C100" s="16"/>
      <c r="D100" s="16"/>
      <c r="E100" s="16"/>
      <c r="F100" s="19"/>
      <c r="G100" s="19"/>
      <c r="H100" s="16"/>
      <c r="I100" s="17"/>
      <c r="J100" s="16"/>
      <c r="K100" s="16"/>
      <c r="L100" s="16"/>
      <c r="M100" s="20" t="str">
        <f>IF(OR($G100="",$H100=""),"",N($G100)*IFERROR(INDEX(Lists!$F$1:$F$5,MATCH($H100,Lists!$E$1:$E$5,0)),1))</f>
        <v/>
      </c>
      <c r="N100" s="18" t="str">
        <f>IF($I100="","",$I100-Settings!$B$3)</f>
        <v/>
      </c>
      <c r="O100" s="18" t="str">
        <f>IF($A100="","",IF($I100="","No date",IF($N100&lt;0,"Overdue",IF($N100&lt;=Settings!$B$4,"Renew soon","OK"))))</f>
        <v/>
      </c>
      <c r="P100" s="18" t="str">
        <f t="shared" si="2"/>
        <v/>
      </c>
    </row>
    <row r="101" spans="1:16" x14ac:dyDescent="0.3">
      <c r="A101" s="16"/>
      <c r="B101" s="16"/>
      <c r="C101" s="16"/>
      <c r="D101" s="16"/>
      <c r="E101" s="16"/>
      <c r="F101" s="19"/>
      <c r="G101" s="19"/>
      <c r="H101" s="16"/>
      <c r="I101" s="17"/>
      <c r="J101" s="16"/>
      <c r="K101" s="16"/>
      <c r="L101" s="16"/>
      <c r="M101" s="20" t="str">
        <f>IF(OR($G101="",$H101=""),"",N($G101)*IFERROR(INDEX(Lists!$F$1:$F$5,MATCH($H101,Lists!$E$1:$E$5,0)),1))</f>
        <v/>
      </c>
      <c r="N101" s="18" t="str">
        <f>IF($I101="","",$I101-Settings!$B$3)</f>
        <v/>
      </c>
      <c r="O101" s="18" t="str">
        <f>IF($A101="","",IF($I101="","No date",IF($N101&lt;0,"Overdue",IF($N101&lt;=Settings!$B$4,"Renew soon","OK"))))</f>
        <v/>
      </c>
      <c r="P101" s="18" t="str">
        <f t="shared" si="2"/>
        <v/>
      </c>
    </row>
    <row r="102" spans="1:16" x14ac:dyDescent="0.3">
      <c r="A102" s="16"/>
      <c r="B102" s="16"/>
      <c r="C102" s="16"/>
      <c r="D102" s="16"/>
      <c r="E102" s="16"/>
      <c r="F102" s="19"/>
      <c r="G102" s="19"/>
      <c r="H102" s="16"/>
      <c r="I102" s="17"/>
      <c r="J102" s="16"/>
      <c r="K102" s="16"/>
      <c r="L102" s="16"/>
      <c r="M102" s="20" t="str">
        <f>IF(OR($G102="",$H102=""),"",N($G102)*IFERROR(INDEX(Lists!$F$1:$F$5,MATCH($H102,Lists!$E$1:$E$5,0)),1))</f>
        <v/>
      </c>
      <c r="N102" s="18" t="str">
        <f>IF($I102="","",$I102-Settings!$B$3)</f>
        <v/>
      </c>
      <c r="O102" s="18" t="str">
        <f>IF($A102="","",IF($I102="","No date",IF($N102&lt;0,"Overdue",IF($N102&lt;=Settings!$B$4,"Renew soon","OK"))))</f>
        <v/>
      </c>
      <c r="P102" s="18" t="str">
        <f t="shared" si="2"/>
        <v/>
      </c>
    </row>
    <row r="103" spans="1:16" x14ac:dyDescent="0.3">
      <c r="A103" s="16"/>
      <c r="B103" s="16"/>
      <c r="C103" s="16"/>
      <c r="D103" s="16"/>
      <c r="E103" s="16"/>
      <c r="F103" s="19"/>
      <c r="G103" s="19"/>
      <c r="H103" s="16"/>
      <c r="I103" s="17"/>
      <c r="J103" s="16"/>
      <c r="K103" s="16"/>
      <c r="L103" s="16"/>
      <c r="M103" s="20" t="str">
        <f>IF(OR($G103="",$H103=""),"",N($G103)*IFERROR(INDEX(Lists!$F$1:$F$5,MATCH($H103,Lists!$E$1:$E$5,0)),1))</f>
        <v/>
      </c>
      <c r="N103" s="18" t="str">
        <f>IF($I103="","",$I103-Settings!$B$3)</f>
        <v/>
      </c>
      <c r="O103" s="18" t="str">
        <f>IF($A103="","",IF($I103="","No date",IF($N103&lt;0,"Overdue",IF($N103&lt;=Settings!$B$4,"Renew soon","OK"))))</f>
        <v/>
      </c>
      <c r="P103" s="18" t="str">
        <f t="shared" si="2"/>
        <v/>
      </c>
    </row>
    <row r="104" spans="1:16" x14ac:dyDescent="0.3">
      <c r="A104" s="16"/>
      <c r="B104" s="16"/>
      <c r="C104" s="16"/>
      <c r="D104" s="16"/>
      <c r="E104" s="16"/>
      <c r="F104" s="19"/>
      <c r="G104" s="19"/>
      <c r="H104" s="16"/>
      <c r="I104" s="17"/>
      <c r="J104" s="16"/>
      <c r="K104" s="16"/>
      <c r="L104" s="16"/>
      <c r="M104" s="20" t="str">
        <f>IF(OR($G104="",$H104=""),"",N($G104)*IFERROR(INDEX(Lists!$F$1:$F$5,MATCH($H104,Lists!$E$1:$E$5,0)),1))</f>
        <v/>
      </c>
      <c r="N104" s="18" t="str">
        <f>IF($I104="","",$I104-Settings!$B$3)</f>
        <v/>
      </c>
      <c r="O104" s="18" t="str">
        <f>IF($A104="","",IF($I104="","No date",IF($N104&lt;0,"Overdue",IF($N104&lt;=Settings!$B$4,"Renew soon","OK"))))</f>
        <v/>
      </c>
      <c r="P104" s="18" t="str">
        <f t="shared" si="2"/>
        <v/>
      </c>
    </row>
  </sheetData>
  <mergeCells count="1">
    <mergeCell ref="A3:O3"/>
  </mergeCells>
  <conditionalFormatting sqref="O5:O104">
    <cfRule type="cellIs" dxfId="6" priority="1" operator="equal">
      <formula>"Overdue"</formula>
    </cfRule>
    <cfRule type="cellIs" dxfId="5" priority="2" operator="equal">
      <formula>"Renew soon"</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400-000000000000}">
          <x14:formula1>
            <xm:f>Lists!$D$1:$D$8</xm:f>
          </x14:formula1>
          <xm:sqref>B5:B104</xm:sqref>
        </x14:dataValidation>
        <x14:dataValidation type="list" allowBlank="1" xr:uid="{00000000-0002-0000-0400-000001000000}">
          <x14:formula1>
            <xm:f>Lists!$E$1:$E$5</xm:f>
          </x14:formula1>
          <xm:sqref>H5:H104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33"/>
  <sheetViews>
    <sheetView showGridLines="0" workbookViewId="0"/>
  </sheetViews>
  <sheetFormatPr defaultRowHeight="14.4" x14ac:dyDescent="0.3"/>
  <cols>
    <col min="1" max="1" width="30" customWidth="1"/>
    <col min="2" max="2" width="24" customWidth="1"/>
    <col min="3" max="3" width="18" customWidth="1"/>
    <col min="4" max="4" width="40" customWidth="1"/>
  </cols>
  <sheetData>
    <row r="1" spans="1:4" ht="25.95" customHeight="1" x14ac:dyDescent="0.4">
      <c r="A1" s="1" t="s">
        <v>148</v>
      </c>
    </row>
    <row r="2" spans="1:4" x14ac:dyDescent="0.3">
      <c r="A2" s="2" t="s">
        <v>149</v>
      </c>
    </row>
    <row r="3" spans="1:4" ht="31.95" customHeight="1" x14ac:dyDescent="0.3">
      <c r="A3" s="15" t="s">
        <v>150</v>
      </c>
      <c r="B3" s="15" t="s">
        <v>31</v>
      </c>
      <c r="C3" s="15" t="s">
        <v>35</v>
      </c>
      <c r="D3" s="15" t="s">
        <v>36</v>
      </c>
    </row>
    <row r="4" spans="1:4" x14ac:dyDescent="0.3">
      <c r="A4" s="16" t="s">
        <v>151</v>
      </c>
      <c r="B4" s="16"/>
      <c r="C4" s="16"/>
      <c r="D4" s="16"/>
    </row>
    <row r="5" spans="1:4" x14ac:dyDescent="0.3">
      <c r="A5" s="16" t="s">
        <v>152</v>
      </c>
      <c r="B5" s="16"/>
      <c r="C5" s="16"/>
      <c r="D5" s="16"/>
    </row>
    <row r="6" spans="1:4" x14ac:dyDescent="0.3">
      <c r="A6" s="16" t="s">
        <v>153</v>
      </c>
      <c r="B6" s="16"/>
      <c r="C6" s="16"/>
      <c r="D6" s="16"/>
    </row>
    <row r="7" spans="1:4" x14ac:dyDescent="0.3">
      <c r="A7" s="16" t="s">
        <v>154</v>
      </c>
      <c r="B7" s="16"/>
      <c r="C7" s="16"/>
      <c r="D7" s="16"/>
    </row>
    <row r="8" spans="1:4" x14ac:dyDescent="0.3">
      <c r="A8" s="16" t="s">
        <v>155</v>
      </c>
      <c r="B8" s="16"/>
      <c r="C8" s="16"/>
      <c r="D8" s="16"/>
    </row>
    <row r="9" spans="1:4" x14ac:dyDescent="0.3">
      <c r="A9" s="16" t="s">
        <v>156</v>
      </c>
      <c r="B9" s="16"/>
      <c r="C9" s="16"/>
      <c r="D9" s="16"/>
    </row>
    <row r="10" spans="1:4" x14ac:dyDescent="0.3">
      <c r="A10" s="16" t="s">
        <v>157</v>
      </c>
      <c r="B10" s="16"/>
      <c r="C10" s="16"/>
      <c r="D10" s="16"/>
    </row>
    <row r="11" spans="1:4" x14ac:dyDescent="0.3">
      <c r="A11" s="16" t="s">
        <v>158</v>
      </c>
      <c r="B11" s="16"/>
      <c r="C11" s="16"/>
      <c r="D11" s="16"/>
    </row>
    <row r="12" spans="1:4" x14ac:dyDescent="0.3">
      <c r="A12" s="16" t="s">
        <v>159</v>
      </c>
      <c r="B12" s="16"/>
      <c r="C12" s="16"/>
      <c r="D12" s="16"/>
    </row>
    <row r="13" spans="1:4" x14ac:dyDescent="0.3">
      <c r="A13" s="16" t="s">
        <v>160</v>
      </c>
      <c r="B13" s="16"/>
      <c r="C13" s="16"/>
      <c r="D13" s="16"/>
    </row>
    <row r="14" spans="1:4" x14ac:dyDescent="0.3">
      <c r="A14" s="16" t="s">
        <v>161</v>
      </c>
      <c r="B14" s="16"/>
      <c r="C14" s="16"/>
      <c r="D14" s="16"/>
    </row>
    <row r="15" spans="1:4" x14ac:dyDescent="0.3">
      <c r="A15" s="16" t="s">
        <v>162</v>
      </c>
      <c r="B15" s="16"/>
      <c r="C15" s="16"/>
      <c r="D15" s="16"/>
    </row>
    <row r="16" spans="1:4" x14ac:dyDescent="0.3">
      <c r="A16" s="16" t="s">
        <v>163</v>
      </c>
      <c r="B16" s="16"/>
      <c r="C16" s="16"/>
      <c r="D16" s="16"/>
    </row>
    <row r="17" spans="1:4" x14ac:dyDescent="0.3">
      <c r="A17" s="16"/>
      <c r="B17" s="16"/>
      <c r="C17" s="16"/>
      <c r="D17" s="16"/>
    </row>
    <row r="18" spans="1:4" x14ac:dyDescent="0.3">
      <c r="A18" s="16"/>
      <c r="B18" s="16"/>
      <c r="C18" s="16"/>
      <c r="D18" s="16"/>
    </row>
    <row r="19" spans="1:4" x14ac:dyDescent="0.3">
      <c r="A19" s="16"/>
      <c r="B19" s="16"/>
      <c r="C19" s="16"/>
      <c r="D19" s="16"/>
    </row>
    <row r="20" spans="1:4" x14ac:dyDescent="0.3">
      <c r="A20" s="16"/>
      <c r="B20" s="16"/>
      <c r="C20" s="16"/>
      <c r="D20" s="16"/>
    </row>
    <row r="21" spans="1:4" x14ac:dyDescent="0.3">
      <c r="A21" s="16"/>
      <c r="B21" s="16"/>
      <c r="C21" s="16"/>
      <c r="D21" s="16"/>
    </row>
    <row r="22" spans="1:4" x14ac:dyDescent="0.3">
      <c r="A22" s="16"/>
      <c r="B22" s="16"/>
      <c r="C22" s="16"/>
      <c r="D22" s="16"/>
    </row>
    <row r="23" spans="1:4" x14ac:dyDescent="0.3">
      <c r="A23" s="16"/>
      <c r="B23" s="16"/>
      <c r="C23" s="16"/>
      <c r="D23" s="16"/>
    </row>
    <row r="24" spans="1:4" x14ac:dyDescent="0.3">
      <c r="A24" s="16"/>
      <c r="B24" s="16"/>
      <c r="C24" s="16"/>
      <c r="D24" s="16"/>
    </row>
    <row r="25" spans="1:4" x14ac:dyDescent="0.3">
      <c r="A25" s="16"/>
      <c r="B25" s="16"/>
      <c r="C25" s="16"/>
      <c r="D25" s="16"/>
    </row>
    <row r="26" spans="1:4" x14ac:dyDescent="0.3">
      <c r="A26" s="16"/>
      <c r="B26" s="16"/>
      <c r="C26" s="16"/>
      <c r="D26" s="16"/>
    </row>
    <row r="27" spans="1:4" x14ac:dyDescent="0.3">
      <c r="A27" s="16"/>
      <c r="B27" s="16"/>
      <c r="C27" s="16"/>
      <c r="D27" s="16"/>
    </row>
    <row r="28" spans="1:4" x14ac:dyDescent="0.3">
      <c r="A28" s="16"/>
      <c r="B28" s="16"/>
      <c r="C28" s="16"/>
      <c r="D28" s="16"/>
    </row>
    <row r="29" spans="1:4" x14ac:dyDescent="0.3">
      <c r="A29" s="16"/>
      <c r="B29" s="16"/>
      <c r="C29" s="16"/>
      <c r="D29" s="16"/>
    </row>
    <row r="30" spans="1:4" x14ac:dyDescent="0.3">
      <c r="A30" s="16"/>
      <c r="B30" s="16"/>
      <c r="C30" s="16"/>
      <c r="D30" s="16"/>
    </row>
    <row r="31" spans="1:4" x14ac:dyDescent="0.3">
      <c r="A31" s="16"/>
      <c r="B31" s="16"/>
      <c r="C31" s="16"/>
      <c r="D31" s="16"/>
    </row>
    <row r="32" spans="1:4" x14ac:dyDescent="0.3">
      <c r="A32" s="16"/>
      <c r="B32" s="16"/>
      <c r="C32" s="16"/>
      <c r="D32" s="16"/>
    </row>
    <row r="33" spans="1:4" x14ac:dyDescent="0.3">
      <c r="A33" s="16"/>
      <c r="B33" s="16"/>
      <c r="C33" s="16"/>
      <c r="D33" s="16"/>
    </row>
  </sheetData>
  <pageMargins left="0.4" right="0.4" top="1" bottom="1" header="0.5" footer="0.5"/>
  <pageSetup paperSize="9" fitToHeight="0"/>
  <headerFooter>
    <oddFooter>&amp;C&amp;8 Toolkit by GroupChatOn  ·  toolkit.groupchaton.com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2563EB"/>
    <pageSetUpPr fitToPage="1"/>
  </sheetPr>
  <dimension ref="A1:H26"/>
  <sheetViews>
    <sheetView showGridLines="0" workbookViewId="0"/>
  </sheetViews>
  <sheetFormatPr defaultRowHeight="14.4" x14ac:dyDescent="0.3"/>
  <cols>
    <col min="1" max="1" width="36" customWidth="1"/>
    <col min="2" max="2" width="14" customWidth="1"/>
    <col min="3" max="3" width="15" customWidth="1"/>
    <col min="4" max="4" width="30" customWidth="1"/>
    <col min="5" max="5" width="13" customWidth="1"/>
    <col min="6" max="6" width="18" customWidth="1"/>
    <col min="7" max="8" width="5" hidden="1" customWidth="1"/>
  </cols>
  <sheetData>
    <row r="1" spans="1:8" ht="25.95" customHeight="1" x14ac:dyDescent="0.4">
      <c r="A1" s="1" t="s">
        <v>164</v>
      </c>
    </row>
    <row r="2" spans="1:8" x14ac:dyDescent="0.3">
      <c r="A2" s="2" t="s">
        <v>102</v>
      </c>
    </row>
    <row r="3" spans="1:8" ht="31.95" customHeight="1" x14ac:dyDescent="0.3">
      <c r="A3" s="21" t="s">
        <v>165</v>
      </c>
      <c r="B3" s="22">
        <f>COUNTIF(Documents!B5:B304,"?*")</f>
        <v>8</v>
      </c>
      <c r="D3" s="15" t="s">
        <v>166</v>
      </c>
      <c r="E3" s="15" t="s">
        <v>167</v>
      </c>
      <c r="F3" s="15" t="s">
        <v>168</v>
      </c>
    </row>
    <row r="4" spans="1:8" x14ac:dyDescent="0.3">
      <c r="A4" s="21" t="s">
        <v>169</v>
      </c>
      <c r="B4" s="22">
        <f ca="1">COUNTIF(Documents!L5:L304,"Expired")</f>
        <v>1</v>
      </c>
      <c r="D4" s="23" t="str">
        <f>IF($H4="","",INDEX(Documents!$B$5:$B$304,$H4))</f>
        <v>Passport</v>
      </c>
      <c r="E4" s="24">
        <f>IF($H4="","",INDEX(Documents!$F$5:$F$304,$H4))</f>
        <v>46308</v>
      </c>
      <c r="F4" s="23" t="str">
        <f>IF($H4="","",INDEX(Documents!$A$5:$A$304,$H4))</f>
        <v>Aarav Sharma</v>
      </c>
      <c r="G4">
        <f>IFERROR(SMALL(Documents!$M$5:$M$304,1),"")</f>
        <v>46308.000079999998</v>
      </c>
      <c r="H4">
        <f>IF(G4="","",MATCH(G4,Documents!$M$5:$M$304,0))</f>
        <v>4</v>
      </c>
    </row>
    <row r="5" spans="1:8" x14ac:dyDescent="0.3">
      <c r="A5" s="21" t="s">
        <v>170</v>
      </c>
      <c r="B5" s="22">
        <f ca="1">COUNTIF(Documents!L5:L304,"Renew soon")</f>
        <v>2</v>
      </c>
      <c r="D5" s="23" t="str">
        <f>IF($H5="","",INDEX(Documents!$B$5:$B$304,$H5))</f>
        <v>Vehicle pollution / fitness</v>
      </c>
      <c r="E5" s="24">
        <f>IF($H5="","",INDEX(Documents!$F$5:$F$304,$H5))</f>
        <v>46358</v>
      </c>
      <c r="F5" s="23" t="str">
        <f>IF($H5="","",INDEX(Documents!$A$5:$A$304,$H5))</f>
        <v>Rohit Sharma</v>
      </c>
      <c r="G5">
        <f>IFERROR(SMALL(Documents!$M$5:$M$304,2),"")</f>
        <v>46358.000110000001</v>
      </c>
      <c r="H5">
        <f>IF(G5="","",MATCH(G5,Documents!$M$5:$M$304,0))</f>
        <v>7</v>
      </c>
    </row>
    <row r="6" spans="1:8" x14ac:dyDescent="0.3">
      <c r="A6" s="21" t="s">
        <v>171</v>
      </c>
      <c r="B6" s="22">
        <f>COUNTIF(Policies!A5:A104,"?*")</f>
        <v>5</v>
      </c>
      <c r="D6" s="23" t="str">
        <f>IF($H6="","",INDEX(Documents!$B$5:$B$304,$H6))</f>
        <v>Passport</v>
      </c>
      <c r="E6" s="24">
        <f>IF($H6="","",INDEX(Documents!$F$5:$F$304,$H6))</f>
        <v>46373</v>
      </c>
      <c r="F6" s="23" t="str">
        <f>IF($H6="","",INDEX(Documents!$A$5:$A$304,$H6))</f>
        <v>Rohit Sharma</v>
      </c>
      <c r="G6">
        <f>IFERROR(SMALL(Documents!$M$5:$M$304,3),"")</f>
        <v>46373.000050000002</v>
      </c>
      <c r="H6">
        <f>IF(G6="","",MATCH(G6,Documents!$M$5:$M$304,0))</f>
        <v>1</v>
      </c>
    </row>
    <row r="7" spans="1:8" x14ac:dyDescent="0.3">
      <c r="A7" s="21" t="s">
        <v>172</v>
      </c>
      <c r="B7" s="22">
        <f ca="1">COUNTIF(Policies!O5:O104,"Overdue")+COUNTIF(Policies!O5:O104,"Renew soon")</f>
        <v>2</v>
      </c>
      <c r="D7" s="23" t="str">
        <f>IF($H7="","",INDEX(Documents!$B$5:$B$304,$H7))</f>
        <v>Driving licence</v>
      </c>
      <c r="E7" s="24">
        <f>IF($H7="","",INDEX(Documents!$F$5:$F$304,$H7))</f>
        <v>47128</v>
      </c>
      <c r="F7" s="23" t="str">
        <f>IF($H7="","",INDEX(Documents!$A$5:$A$304,$H7))</f>
        <v>Neha Sharma</v>
      </c>
      <c r="G7">
        <f>IFERROR(SMALL(Documents!$M$5:$M$304,4),"")</f>
        <v>47128.000070000002</v>
      </c>
      <c r="H7">
        <f>IF(G7="","",MATCH(G7,Documents!$M$5:$M$304,0))</f>
        <v>3</v>
      </c>
    </row>
    <row r="8" spans="1:8" x14ac:dyDescent="0.3">
      <c r="A8" s="21" t="s">
        <v>173</v>
      </c>
      <c r="B8" s="25">
        <f>SUM(Policies!M5:M104)</f>
        <v>86700</v>
      </c>
      <c r="D8" s="23" t="str">
        <f>IF($H8="","",INDEX(Documents!$B$5:$B$304,$H8))</f>
        <v>Vehicle registration (RC)</v>
      </c>
      <c r="E8" s="24">
        <f>IF($H8="","",INDEX(Documents!$F$5:$F$304,$H8))</f>
        <v>48228</v>
      </c>
      <c r="F8" s="23" t="str">
        <f>IF($H8="","",INDEX(Documents!$A$5:$A$304,$H8))</f>
        <v>Rohit Sharma</v>
      </c>
      <c r="G8">
        <f>IFERROR(SMALL(Documents!$M$5:$M$304,5),"")</f>
        <v>48228.000099999997</v>
      </c>
      <c r="H8">
        <f>IF(G8="","",MATCH(G8,Documents!$M$5:$M$304,0))</f>
        <v>6</v>
      </c>
    </row>
    <row r="9" spans="1:8" x14ac:dyDescent="0.3">
      <c r="D9" s="23" t="str">
        <f>IF($H9="","",INDEX(Documents!$B$5:$B$304,$H9))</f>
        <v/>
      </c>
      <c r="E9" s="24" t="str">
        <f>IF($H9="","",INDEX(Documents!$F$5:$F$304,$H9))</f>
        <v/>
      </c>
      <c r="F9" s="23" t="str">
        <f>IF($H9="","",INDEX(Documents!$A$5:$A$304,$H9))</f>
        <v/>
      </c>
      <c r="G9" t="str">
        <f>IFERROR(SMALL(Documents!$M$5:$M$304,6),"")</f>
        <v/>
      </c>
      <c r="H9" t="str">
        <f>IF(G9="","",MATCH(G9,Documents!$M$5:$M$304,0))</f>
        <v/>
      </c>
    </row>
    <row r="10" spans="1:8" ht="31.95" customHeight="1" x14ac:dyDescent="0.3">
      <c r="A10" s="15" t="s">
        <v>174</v>
      </c>
      <c r="B10" s="15" t="s">
        <v>108</v>
      </c>
      <c r="C10" s="15" t="s">
        <v>115</v>
      </c>
      <c r="D10" s="23" t="str">
        <f>IF($H10="","",INDEX(Documents!$B$5:$B$304,$H10))</f>
        <v/>
      </c>
      <c r="E10" s="24" t="str">
        <f>IF($H10="","",INDEX(Documents!$F$5:$F$304,$H10))</f>
        <v/>
      </c>
      <c r="F10" s="23" t="str">
        <f>IF($H10="","",INDEX(Documents!$A$5:$A$304,$H10))</f>
        <v/>
      </c>
      <c r="G10" t="str">
        <f>IFERROR(SMALL(Documents!$M$5:$M$304,7),"")</f>
        <v/>
      </c>
      <c r="H10" t="str">
        <f>IF(G10="","",MATCH(G10,Documents!$M$5:$M$304,0))</f>
        <v/>
      </c>
    </row>
    <row r="11" spans="1:8" x14ac:dyDescent="0.3">
      <c r="A11" s="23" t="s">
        <v>117</v>
      </c>
      <c r="B11" s="20">
        <f>SUMIF(Policies!$B$5:$B$104,A11,Policies!$F$5:$F$104)</f>
        <v>1300000</v>
      </c>
      <c r="C11" s="20">
        <f>SUMIF(Policies!$B$5:$B$104,A11,Policies!$M$5:$M$104)</f>
        <v>50500</v>
      </c>
      <c r="D11" s="23" t="str">
        <f>IF($H11="","",INDEX(Documents!$B$5:$B$304,$H11))</f>
        <v/>
      </c>
      <c r="E11" s="24" t="str">
        <f>IF($H11="","",INDEX(Documents!$F$5:$F$304,$H11))</f>
        <v/>
      </c>
      <c r="F11" s="23" t="str">
        <f>IF($H11="","",INDEX(Documents!$A$5:$A$304,$H11))</f>
        <v/>
      </c>
      <c r="G11" t="str">
        <f>IFERROR(SMALL(Documents!$M$5:$M$304,8),"")</f>
        <v/>
      </c>
      <c r="H11" t="str">
        <f>IF(G11="","",MATCH(G11,Documents!$M$5:$M$304,0))</f>
        <v/>
      </c>
    </row>
    <row r="12" spans="1:8" x14ac:dyDescent="0.3">
      <c r="A12" s="23" t="s">
        <v>125</v>
      </c>
      <c r="B12" s="20">
        <f>SUMIF(Policies!$B$5:$B$104,A12,Policies!$F$5:$F$104)</f>
        <v>15000000</v>
      </c>
      <c r="C12" s="20">
        <f>SUMIF(Policies!$B$5:$B$104,A12,Policies!$M$5:$M$104)</f>
        <v>18200</v>
      </c>
      <c r="D12" s="23" t="str">
        <f>IF($H12="","",INDEX(Documents!$B$5:$B$304,$H12))</f>
        <v/>
      </c>
      <c r="E12" s="24" t="str">
        <f>IF($H12="","",INDEX(Documents!$F$5:$F$304,$H12))</f>
        <v/>
      </c>
      <c r="F12" s="23" t="str">
        <f>IF($H12="","",INDEX(Documents!$A$5:$A$304,$H12))</f>
        <v/>
      </c>
      <c r="G12" t="str">
        <f>IFERROR(SMALL(Documents!$M$5:$M$304,9),"")</f>
        <v/>
      </c>
      <c r="H12" t="str">
        <f>IF(G12="","",MATCH(G12,Documents!$M$5:$M$304,0))</f>
        <v/>
      </c>
    </row>
    <row r="13" spans="1:8" x14ac:dyDescent="0.3">
      <c r="A13" s="23" t="s">
        <v>175</v>
      </c>
      <c r="B13" s="20">
        <f>SUMIF(Policies!$B$5:$B$104,A13,Policies!$F$5:$F$104)</f>
        <v>0</v>
      </c>
      <c r="C13" s="20">
        <f>SUMIF(Policies!$B$5:$B$104,A13,Policies!$M$5:$M$104)</f>
        <v>0</v>
      </c>
      <c r="D13" s="23" t="str">
        <f>IF($H13="","",INDEX(Documents!$B$5:$B$304,$H13))</f>
        <v/>
      </c>
      <c r="E13" s="24" t="str">
        <f>IF($H13="","",INDEX(Documents!$F$5:$F$304,$H13))</f>
        <v/>
      </c>
      <c r="F13" s="23" t="str">
        <f>IF($H13="","",INDEX(Documents!$A$5:$A$304,$H13))</f>
        <v/>
      </c>
      <c r="G13" t="str">
        <f>IFERROR(SMALL(Documents!$M$5:$M$304,10),"")</f>
        <v/>
      </c>
      <c r="H13" t="str">
        <f>IF(G13="","",MATCH(G13,Documents!$M$5:$M$304,0))</f>
        <v/>
      </c>
    </row>
    <row r="14" spans="1:8" x14ac:dyDescent="0.3">
      <c r="A14" s="23" t="s">
        <v>132</v>
      </c>
      <c r="B14" s="20">
        <f>SUMIF(Policies!$B$5:$B$104,A14,Policies!$F$5:$F$104)</f>
        <v>650000</v>
      </c>
      <c r="C14" s="20">
        <f>SUMIF(Policies!$B$5:$B$104,A14,Policies!$M$5:$M$104)</f>
        <v>14800</v>
      </c>
    </row>
    <row r="15" spans="1:8" x14ac:dyDescent="0.3">
      <c r="A15" s="23" t="s">
        <v>139</v>
      </c>
      <c r="B15" s="20">
        <f>SUMIF(Policies!$B$5:$B$104,A15,Policies!$F$5:$F$104)</f>
        <v>1500000</v>
      </c>
      <c r="C15" s="20">
        <f>SUMIF(Policies!$B$5:$B$104,A15,Policies!$M$5:$M$104)</f>
        <v>3200</v>
      </c>
    </row>
    <row r="16" spans="1:8" ht="31.95" customHeight="1" x14ac:dyDescent="0.3">
      <c r="A16" s="23" t="s">
        <v>176</v>
      </c>
      <c r="B16" s="20">
        <f>SUMIF(Policies!$B$5:$B$104,A16,Policies!$F$5:$F$104)</f>
        <v>0</v>
      </c>
      <c r="C16" s="20">
        <f>SUMIF(Policies!$B$5:$B$104,A16,Policies!$M$5:$M$104)</f>
        <v>0</v>
      </c>
      <c r="D16" s="15" t="s">
        <v>177</v>
      </c>
      <c r="E16" s="15" t="s">
        <v>167</v>
      </c>
      <c r="F16" s="15" t="s">
        <v>109</v>
      </c>
    </row>
    <row r="17" spans="1:8" x14ac:dyDescent="0.3">
      <c r="A17" s="23" t="s">
        <v>178</v>
      </c>
      <c r="B17" s="20">
        <f>SUMIF(Policies!$B$5:$B$104,A17,Policies!$F$5:$F$104)</f>
        <v>0</v>
      </c>
      <c r="C17" s="20">
        <f>SUMIF(Policies!$B$5:$B$104,A17,Policies!$M$5:$M$104)</f>
        <v>0</v>
      </c>
      <c r="D17" s="23" t="str">
        <f>IF($H17="","",INDEX(Policies!$A$5:$A$104,$H17))</f>
        <v>Car insurance</v>
      </c>
      <c r="E17" s="24">
        <f>IF($H17="","",INDEX(Policies!$I$5:$I$104,$H17))</f>
        <v>46346</v>
      </c>
      <c r="F17" s="26">
        <f>IF($H17="","",INDEX(Policies!$G$5:$G$104,$H17))</f>
        <v>14800</v>
      </c>
      <c r="G17">
        <f>IFERROR(SMALL(Policies!$P$5:$P$104,1),"")</f>
        <v>46346.000070000002</v>
      </c>
      <c r="H17">
        <f>IF(G17="","",MATCH(G17,Policies!$P$5:$P$104,0))</f>
        <v>3</v>
      </c>
    </row>
    <row r="18" spans="1:8" x14ac:dyDescent="0.3">
      <c r="A18" s="23" t="s">
        <v>179</v>
      </c>
      <c r="B18" s="20">
        <f>SUMIF(Policies!$B$5:$B$104,A18,Policies!$F$5:$F$104)</f>
        <v>0</v>
      </c>
      <c r="C18" s="20">
        <f>SUMIF(Policies!$B$5:$B$104,A18,Policies!$M$5:$M$104)</f>
        <v>0</v>
      </c>
      <c r="D18" s="23" t="str">
        <f>IF($H18="","",INDEX(Policies!$A$5:$A$104,$H18))</f>
        <v>Family health floater</v>
      </c>
      <c r="E18" s="24">
        <f>IF($H18="","",INDEX(Policies!$I$5:$I$104,$H18))</f>
        <v>46378</v>
      </c>
      <c r="F18" s="26">
        <f>IF($H18="","",INDEX(Policies!$G$5:$G$104,$H18))</f>
        <v>28500</v>
      </c>
      <c r="G18">
        <f>IFERROR(SMALL(Policies!$P$5:$P$104,2),"")</f>
        <v>46378.000050000002</v>
      </c>
      <c r="H18">
        <f>IF(G18="","",MATCH(G18,Policies!$P$5:$P$104,0))</f>
        <v>1</v>
      </c>
    </row>
    <row r="19" spans="1:8" x14ac:dyDescent="0.3">
      <c r="D19" s="23" t="str">
        <f>IF($H19="","",INDEX(Policies!$A$5:$A$104,$H19))</f>
        <v>Mother's health policy</v>
      </c>
      <c r="E19" s="24">
        <f>IF($H19="","",INDEX(Policies!$I$5:$I$104,$H19))</f>
        <v>46423</v>
      </c>
      <c r="F19" s="26">
        <f>IF($H19="","",INDEX(Policies!$G$5:$G$104,$H19))</f>
        <v>11000</v>
      </c>
      <c r="G19">
        <f>IFERROR(SMALL(Policies!$P$5:$P$104,3),"")</f>
        <v>46423.000090000001</v>
      </c>
      <c r="H19">
        <f>IF(G19="","",MATCH(G19,Policies!$P$5:$P$104,0))</f>
        <v>5</v>
      </c>
    </row>
    <row r="20" spans="1:8" x14ac:dyDescent="0.3">
      <c r="D20" s="23" t="str">
        <f>IF($H20="","",INDEX(Policies!$A$5:$A$104,$H20))</f>
        <v>Term life cover</v>
      </c>
      <c r="E20" s="24">
        <f>IF($H20="","",INDEX(Policies!$I$5:$I$104,$H20))</f>
        <v>46468</v>
      </c>
      <c r="F20" s="26">
        <f>IF($H20="","",INDEX(Policies!$G$5:$G$104,$H20))</f>
        <v>18200</v>
      </c>
      <c r="G20">
        <f>IFERROR(SMALL(Policies!$P$5:$P$104,4),"")</f>
        <v>46468.000059999998</v>
      </c>
      <c r="H20">
        <f>IF(G20="","",MATCH(G20,Policies!$P$5:$P$104,0))</f>
        <v>2</v>
      </c>
    </row>
    <row r="21" spans="1:8" x14ac:dyDescent="0.3">
      <c r="D21" s="23" t="str">
        <f>IF($H21="","",INDEX(Policies!$A$5:$A$104,$H21))</f>
        <v>Home contents</v>
      </c>
      <c r="E21" s="24">
        <f>IF($H21="","",INDEX(Policies!$I$5:$I$104,$H21))</f>
        <v>46538</v>
      </c>
      <c r="F21" s="26">
        <f>IF($H21="","",INDEX(Policies!$G$5:$G$104,$H21))</f>
        <v>3200</v>
      </c>
      <c r="G21">
        <f>IFERROR(SMALL(Policies!$P$5:$P$104,5),"")</f>
        <v>46538.000079999998</v>
      </c>
      <c r="H21">
        <f>IF(G21="","",MATCH(G21,Policies!$P$5:$P$104,0))</f>
        <v>4</v>
      </c>
    </row>
    <row r="22" spans="1:8" x14ac:dyDescent="0.3">
      <c r="D22" s="23" t="str">
        <f>IF($H22="","",INDEX(Policies!$A$5:$A$104,$H22))</f>
        <v/>
      </c>
      <c r="E22" s="24" t="str">
        <f>IF($H22="","",INDEX(Policies!$I$5:$I$104,$H22))</f>
        <v/>
      </c>
      <c r="F22" s="26" t="str">
        <f>IF($H22="","",INDEX(Policies!$G$5:$G$104,$H22))</f>
        <v/>
      </c>
      <c r="G22" t="str">
        <f>IFERROR(SMALL(Policies!$P$5:$P$104,6),"")</f>
        <v/>
      </c>
      <c r="H22" t="str">
        <f>IF(G22="","",MATCH(G22,Policies!$P$5:$P$104,0))</f>
        <v/>
      </c>
    </row>
    <row r="23" spans="1:8" x14ac:dyDescent="0.3">
      <c r="D23" s="23" t="str">
        <f>IF($H23="","",INDEX(Policies!$A$5:$A$104,$H23))</f>
        <v/>
      </c>
      <c r="E23" s="24" t="str">
        <f>IF($H23="","",INDEX(Policies!$I$5:$I$104,$H23))</f>
        <v/>
      </c>
      <c r="F23" s="26" t="str">
        <f>IF($H23="","",INDEX(Policies!$G$5:$G$104,$H23))</f>
        <v/>
      </c>
      <c r="G23" t="str">
        <f>IFERROR(SMALL(Policies!$P$5:$P$104,7),"")</f>
        <v/>
      </c>
      <c r="H23" t="str">
        <f>IF(G23="","",MATCH(G23,Policies!$P$5:$P$104,0))</f>
        <v/>
      </c>
    </row>
    <row r="24" spans="1:8" x14ac:dyDescent="0.3">
      <c r="D24" s="23" t="str">
        <f>IF($H24="","",INDEX(Policies!$A$5:$A$104,$H24))</f>
        <v/>
      </c>
      <c r="E24" s="24" t="str">
        <f>IF($H24="","",INDEX(Policies!$I$5:$I$104,$H24))</f>
        <v/>
      </c>
      <c r="F24" s="26" t="str">
        <f>IF($H24="","",INDEX(Policies!$G$5:$G$104,$H24))</f>
        <v/>
      </c>
      <c r="G24" t="str">
        <f>IFERROR(SMALL(Policies!$P$5:$P$104,8),"")</f>
        <v/>
      </c>
      <c r="H24" t="str">
        <f>IF(G24="","",MATCH(G24,Policies!$P$5:$P$104,0))</f>
        <v/>
      </c>
    </row>
    <row r="25" spans="1:8" x14ac:dyDescent="0.3">
      <c r="D25" s="23" t="str">
        <f>IF($H25="","",INDEX(Policies!$A$5:$A$104,$H25))</f>
        <v/>
      </c>
      <c r="E25" s="24" t="str">
        <f>IF($H25="","",INDEX(Policies!$I$5:$I$104,$H25))</f>
        <v/>
      </c>
      <c r="F25" s="26" t="str">
        <f>IF($H25="","",INDEX(Policies!$G$5:$G$104,$H25))</f>
        <v/>
      </c>
      <c r="G25" t="str">
        <f>IFERROR(SMALL(Policies!$P$5:$P$104,9),"")</f>
        <v/>
      </c>
      <c r="H25" t="str">
        <f>IF(G25="","",MATCH(G25,Policies!$P$5:$P$104,0))</f>
        <v/>
      </c>
    </row>
    <row r="26" spans="1:8" x14ac:dyDescent="0.3">
      <c r="D26" s="23" t="str">
        <f>IF($H26="","",INDEX(Policies!$A$5:$A$104,$H26))</f>
        <v/>
      </c>
      <c r="E26" s="24" t="str">
        <f>IF($H26="","",INDEX(Policies!$I$5:$I$104,$H26))</f>
        <v/>
      </c>
      <c r="F26" s="26" t="str">
        <f>IF($H26="","",INDEX(Policies!$G$5:$G$104,$H26))</f>
        <v/>
      </c>
      <c r="G26" t="str">
        <f>IFERROR(SMALL(Policies!$P$5:$P$104,10),"")</f>
        <v/>
      </c>
      <c r="H26" t="str">
        <f>IF(G26="","",MATCH(G26,Policies!$P$5:$P$104,0))</f>
        <v/>
      </c>
    </row>
  </sheetData>
  <sheetProtection sheet="1" formatCells="0" formatColumns="0" formatRows="0" sort="0" autoFilter="0"/>
  <conditionalFormatting sqref="B4">
    <cfRule type="expression" dxfId="4" priority="1">
      <formula>B4&gt;0</formula>
    </cfRule>
  </conditionalFormatting>
  <conditionalFormatting sqref="B5">
    <cfRule type="expression" dxfId="3" priority="2">
      <formula>B5&gt;0</formula>
    </cfRule>
  </conditionalFormatting>
  <conditionalFormatting sqref="B7">
    <cfRule type="expression" dxfId="2" priority="3">
      <formula>B7&gt;0</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78C0D931-6437-407d-A8EE-F0AAD7539E65}">
      <x14:conditionalFormattings>
        <x14:conditionalFormatting xmlns:xm="http://schemas.microsoft.com/office/excel/2006/main">
          <x14:cfRule type="expression" priority="4" id="{00000000-000E-0000-0600-000004000000}">
            <xm:f>AND($E4&lt;&gt;"",$E4&lt;Settings!$B$3)</xm:f>
            <x14:dxf>
              <fill>
                <patternFill patternType="solid">
                  <fgColor rgb="FFFECACA"/>
                </patternFill>
              </fill>
            </x14:dxf>
          </x14:cfRule>
          <xm:sqref>D4:F13</xm:sqref>
        </x14:conditionalFormatting>
        <x14:conditionalFormatting xmlns:xm="http://schemas.microsoft.com/office/excel/2006/main">
          <x14:cfRule type="expression" priority="5" id="{00000000-000E-0000-0600-000005000000}">
            <xm:f>AND($E17&lt;&gt;"",$E17&lt;Settings!$B$3)</xm:f>
            <x14:dxf>
              <fill>
                <patternFill patternType="solid">
                  <fgColor rgb="FFFECACA"/>
                </patternFill>
              </fill>
            </x14:dxf>
          </x14:cfRule>
          <xm:sqref>D17:F26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00"/>
  <sheetViews>
    <sheetView workbookViewId="0"/>
  </sheetViews>
  <sheetFormatPr defaultRowHeight="14.4" x14ac:dyDescent="0.3"/>
  <sheetData>
    <row r="1" spans="1:7" x14ac:dyDescent="0.3">
      <c r="C1" t="s">
        <v>180</v>
      </c>
      <c r="D1" t="s">
        <v>117</v>
      </c>
      <c r="E1" t="s">
        <v>121</v>
      </c>
      <c r="F1">
        <v>1</v>
      </c>
      <c r="G1" t="s">
        <v>181</v>
      </c>
    </row>
    <row r="2" spans="1:7" x14ac:dyDescent="0.3">
      <c r="A2" t="s">
        <v>182</v>
      </c>
      <c r="C2" t="s">
        <v>73</v>
      </c>
      <c r="D2" t="s">
        <v>125</v>
      </c>
      <c r="E2" t="s">
        <v>147</v>
      </c>
      <c r="F2">
        <v>2</v>
      </c>
      <c r="G2" t="s">
        <v>183</v>
      </c>
    </row>
    <row r="3" spans="1:7" x14ac:dyDescent="0.3">
      <c r="A3" t="s">
        <v>184</v>
      </c>
      <c r="C3" t="s">
        <v>68</v>
      </c>
      <c r="D3" t="s">
        <v>175</v>
      </c>
      <c r="E3" t="s">
        <v>185</v>
      </c>
      <c r="F3">
        <v>4</v>
      </c>
    </row>
    <row r="4" spans="1:7" x14ac:dyDescent="0.3">
      <c r="A4" t="s">
        <v>186</v>
      </c>
      <c r="C4" t="s">
        <v>77</v>
      </c>
      <c r="D4" t="s">
        <v>132</v>
      </c>
      <c r="E4" t="s">
        <v>187</v>
      </c>
      <c r="F4">
        <v>12</v>
      </c>
    </row>
    <row r="5" spans="1:7" x14ac:dyDescent="0.3">
      <c r="A5" t="s">
        <v>188</v>
      </c>
      <c r="C5" t="s">
        <v>189</v>
      </c>
      <c r="D5" t="s">
        <v>139</v>
      </c>
      <c r="E5" t="s">
        <v>190</v>
      </c>
      <c r="F5">
        <v>0</v>
      </c>
    </row>
    <row r="6" spans="1:7" x14ac:dyDescent="0.3">
      <c r="A6" t="s">
        <v>191</v>
      </c>
      <c r="C6" t="s">
        <v>192</v>
      </c>
      <c r="D6" t="s">
        <v>176</v>
      </c>
    </row>
    <row r="7" spans="1:7" x14ac:dyDescent="0.3">
      <c r="A7" t="s">
        <v>193</v>
      </c>
      <c r="C7" t="s">
        <v>194</v>
      </c>
      <c r="D7" t="s">
        <v>178</v>
      </c>
    </row>
    <row r="8" spans="1:7" x14ac:dyDescent="0.3">
      <c r="A8" t="s">
        <v>195</v>
      </c>
      <c r="C8" t="s">
        <v>196</v>
      </c>
      <c r="D8" t="s">
        <v>179</v>
      </c>
    </row>
    <row r="9" spans="1:7" x14ac:dyDescent="0.3">
      <c r="A9" t="s">
        <v>197</v>
      </c>
      <c r="C9" t="s">
        <v>84</v>
      </c>
    </row>
    <row r="10" spans="1:7" x14ac:dyDescent="0.3">
      <c r="A10" t="s">
        <v>198</v>
      </c>
      <c r="C10" t="s">
        <v>199</v>
      </c>
    </row>
    <row r="11" spans="1:7" x14ac:dyDescent="0.3">
      <c r="A11" t="s">
        <v>200</v>
      </c>
      <c r="C11" t="s">
        <v>90</v>
      </c>
    </row>
    <row r="12" spans="1:7" x14ac:dyDescent="0.3">
      <c r="A12" t="s">
        <v>201</v>
      </c>
      <c r="C12" t="s">
        <v>93</v>
      </c>
    </row>
    <row r="13" spans="1:7" x14ac:dyDescent="0.3">
      <c r="A13" t="s">
        <v>202</v>
      </c>
      <c r="C13" t="s">
        <v>203</v>
      </c>
    </row>
    <row r="14" spans="1:7" x14ac:dyDescent="0.3">
      <c r="A14" t="s">
        <v>204</v>
      </c>
      <c r="C14" t="s">
        <v>205</v>
      </c>
    </row>
    <row r="15" spans="1:7" x14ac:dyDescent="0.3">
      <c r="A15" t="s">
        <v>206</v>
      </c>
      <c r="C15" t="s">
        <v>207</v>
      </c>
    </row>
    <row r="16" spans="1:7" x14ac:dyDescent="0.3">
      <c r="A16" t="s">
        <v>208</v>
      </c>
      <c r="C16" t="s">
        <v>209</v>
      </c>
    </row>
    <row r="17" spans="1:3" x14ac:dyDescent="0.3">
      <c r="A17" t="s">
        <v>210</v>
      </c>
      <c r="C17" t="s">
        <v>211</v>
      </c>
    </row>
    <row r="18" spans="1:3" x14ac:dyDescent="0.3">
      <c r="A18" t="s">
        <v>212</v>
      </c>
      <c r="C18" t="s">
        <v>97</v>
      </c>
    </row>
    <row r="19" spans="1:3" x14ac:dyDescent="0.3">
      <c r="A19" t="s">
        <v>213</v>
      </c>
      <c r="C19" t="s">
        <v>214</v>
      </c>
    </row>
    <row r="20" spans="1:3" x14ac:dyDescent="0.3">
      <c r="A20" t="s">
        <v>215</v>
      </c>
      <c r="C20" t="s">
        <v>216</v>
      </c>
    </row>
    <row r="21" spans="1:3" x14ac:dyDescent="0.3">
      <c r="A21" t="s">
        <v>217</v>
      </c>
      <c r="C21" t="s">
        <v>218</v>
      </c>
    </row>
    <row r="22" spans="1:3" x14ac:dyDescent="0.3">
      <c r="A22" t="s">
        <v>219</v>
      </c>
      <c r="C22" t="s">
        <v>220</v>
      </c>
    </row>
    <row r="23" spans="1:3" x14ac:dyDescent="0.3">
      <c r="A23" t="s">
        <v>221</v>
      </c>
      <c r="C23" t="s">
        <v>179</v>
      </c>
    </row>
    <row r="24" spans="1:3" x14ac:dyDescent="0.3">
      <c r="A24" t="s">
        <v>222</v>
      </c>
    </row>
    <row r="25" spans="1:3" x14ac:dyDescent="0.3">
      <c r="A25" t="s">
        <v>223</v>
      </c>
    </row>
    <row r="26" spans="1:3" x14ac:dyDescent="0.3">
      <c r="A26" t="s">
        <v>224</v>
      </c>
    </row>
    <row r="27" spans="1:3" x14ac:dyDescent="0.3">
      <c r="A27" t="s">
        <v>225</v>
      </c>
    </row>
    <row r="28" spans="1:3" x14ac:dyDescent="0.3">
      <c r="A28" t="s">
        <v>226</v>
      </c>
    </row>
    <row r="29" spans="1:3" x14ac:dyDescent="0.3">
      <c r="A29" t="s">
        <v>227</v>
      </c>
    </row>
    <row r="30" spans="1:3" x14ac:dyDescent="0.3">
      <c r="A30" t="s">
        <v>228</v>
      </c>
    </row>
    <row r="31" spans="1:3" x14ac:dyDescent="0.3">
      <c r="A31" t="s">
        <v>229</v>
      </c>
    </row>
    <row r="32" spans="1:3" x14ac:dyDescent="0.3">
      <c r="A32" t="s">
        <v>230</v>
      </c>
    </row>
    <row r="33" spans="1:1" x14ac:dyDescent="0.3">
      <c r="A33" t="s">
        <v>231</v>
      </c>
    </row>
    <row r="34" spans="1:1" x14ac:dyDescent="0.3">
      <c r="A34" t="s">
        <v>232</v>
      </c>
    </row>
    <row r="35" spans="1:1" x14ac:dyDescent="0.3">
      <c r="A35" t="s">
        <v>233</v>
      </c>
    </row>
    <row r="36" spans="1:1" x14ac:dyDescent="0.3">
      <c r="A36" t="s">
        <v>234</v>
      </c>
    </row>
    <row r="37" spans="1:1" x14ac:dyDescent="0.3">
      <c r="A37" t="s">
        <v>235</v>
      </c>
    </row>
    <row r="38" spans="1:1" x14ac:dyDescent="0.3">
      <c r="A38" t="s">
        <v>236</v>
      </c>
    </row>
    <row r="39" spans="1:1" x14ac:dyDescent="0.3">
      <c r="A39" t="s">
        <v>237</v>
      </c>
    </row>
    <row r="40" spans="1:1" x14ac:dyDescent="0.3">
      <c r="A40" t="s">
        <v>238</v>
      </c>
    </row>
    <row r="41" spans="1:1" x14ac:dyDescent="0.3">
      <c r="A41" t="s">
        <v>239</v>
      </c>
    </row>
    <row r="42" spans="1:1" x14ac:dyDescent="0.3">
      <c r="A42" t="s">
        <v>240</v>
      </c>
    </row>
    <row r="43" spans="1:1" x14ac:dyDescent="0.3">
      <c r="A43" t="s">
        <v>241</v>
      </c>
    </row>
    <row r="44" spans="1:1" x14ac:dyDescent="0.3">
      <c r="A44" t="s">
        <v>242</v>
      </c>
    </row>
    <row r="45" spans="1:1" x14ac:dyDescent="0.3">
      <c r="A45" t="s">
        <v>243</v>
      </c>
    </row>
    <row r="46" spans="1:1" x14ac:dyDescent="0.3">
      <c r="A46" t="s">
        <v>244</v>
      </c>
    </row>
    <row r="47" spans="1:1" x14ac:dyDescent="0.3">
      <c r="A47" t="s">
        <v>245</v>
      </c>
    </row>
    <row r="48" spans="1:1" x14ac:dyDescent="0.3">
      <c r="A48" t="s">
        <v>246</v>
      </c>
    </row>
    <row r="49" spans="1:1" x14ac:dyDescent="0.3">
      <c r="A49" t="s">
        <v>247</v>
      </c>
    </row>
    <row r="50" spans="1:1" x14ac:dyDescent="0.3">
      <c r="A50" t="s">
        <v>248</v>
      </c>
    </row>
    <row r="51" spans="1:1" x14ac:dyDescent="0.3">
      <c r="A51" t="s">
        <v>249</v>
      </c>
    </row>
    <row r="52" spans="1:1" x14ac:dyDescent="0.3">
      <c r="A52" t="s">
        <v>250</v>
      </c>
    </row>
    <row r="53" spans="1:1" x14ac:dyDescent="0.3">
      <c r="A53" t="s">
        <v>251</v>
      </c>
    </row>
    <row r="54" spans="1:1" x14ac:dyDescent="0.3">
      <c r="A54" t="s">
        <v>252</v>
      </c>
    </row>
    <row r="55" spans="1:1" x14ac:dyDescent="0.3">
      <c r="A55" t="s">
        <v>253</v>
      </c>
    </row>
    <row r="56" spans="1:1" x14ac:dyDescent="0.3">
      <c r="A56" t="s">
        <v>254</v>
      </c>
    </row>
    <row r="57" spans="1:1" x14ac:dyDescent="0.3">
      <c r="A57" t="s">
        <v>255</v>
      </c>
    </row>
    <row r="58" spans="1:1" x14ac:dyDescent="0.3">
      <c r="A58" t="s">
        <v>256</v>
      </c>
    </row>
    <row r="59" spans="1:1" x14ac:dyDescent="0.3">
      <c r="A59" t="s">
        <v>257</v>
      </c>
    </row>
    <row r="60" spans="1:1" x14ac:dyDescent="0.3">
      <c r="A60" t="s">
        <v>258</v>
      </c>
    </row>
    <row r="61" spans="1:1" x14ac:dyDescent="0.3">
      <c r="A61" t="s">
        <v>259</v>
      </c>
    </row>
    <row r="62" spans="1:1" x14ac:dyDescent="0.3">
      <c r="A62" t="s">
        <v>260</v>
      </c>
    </row>
    <row r="63" spans="1:1" x14ac:dyDescent="0.3">
      <c r="A63" t="s">
        <v>261</v>
      </c>
    </row>
    <row r="64" spans="1:1" x14ac:dyDescent="0.3">
      <c r="A64" t="s">
        <v>262</v>
      </c>
    </row>
    <row r="65" spans="1:1" x14ac:dyDescent="0.3">
      <c r="A65" t="s">
        <v>263</v>
      </c>
    </row>
    <row r="66" spans="1:1" x14ac:dyDescent="0.3">
      <c r="A66" t="s">
        <v>264</v>
      </c>
    </row>
    <row r="67" spans="1:1" x14ac:dyDescent="0.3">
      <c r="A67" t="s">
        <v>265</v>
      </c>
    </row>
    <row r="68" spans="1:1" x14ac:dyDescent="0.3">
      <c r="A68" t="s">
        <v>266</v>
      </c>
    </row>
    <row r="69" spans="1:1" x14ac:dyDescent="0.3">
      <c r="A69" t="s">
        <v>267</v>
      </c>
    </row>
    <row r="70" spans="1:1" x14ac:dyDescent="0.3">
      <c r="A70" t="s">
        <v>268</v>
      </c>
    </row>
    <row r="71" spans="1:1" x14ac:dyDescent="0.3">
      <c r="A71" t="s">
        <v>269</v>
      </c>
    </row>
    <row r="72" spans="1:1" x14ac:dyDescent="0.3">
      <c r="A72" t="s">
        <v>270</v>
      </c>
    </row>
    <row r="73" spans="1:1" x14ac:dyDescent="0.3">
      <c r="A73" t="s">
        <v>271</v>
      </c>
    </row>
    <row r="74" spans="1:1" x14ac:dyDescent="0.3">
      <c r="A74" t="s">
        <v>272</v>
      </c>
    </row>
    <row r="75" spans="1:1" x14ac:dyDescent="0.3">
      <c r="A75" t="s">
        <v>273</v>
      </c>
    </row>
    <row r="76" spans="1:1" x14ac:dyDescent="0.3">
      <c r="A76" t="s">
        <v>274</v>
      </c>
    </row>
    <row r="77" spans="1:1" x14ac:dyDescent="0.3">
      <c r="A77" t="s">
        <v>275</v>
      </c>
    </row>
    <row r="78" spans="1:1" x14ac:dyDescent="0.3">
      <c r="A78" t="s">
        <v>276</v>
      </c>
    </row>
    <row r="79" spans="1:1" x14ac:dyDescent="0.3">
      <c r="A79" t="s">
        <v>277</v>
      </c>
    </row>
    <row r="80" spans="1:1" x14ac:dyDescent="0.3">
      <c r="A80" t="s">
        <v>278</v>
      </c>
    </row>
    <row r="81" spans="1:1" x14ac:dyDescent="0.3">
      <c r="A81" t="s">
        <v>279</v>
      </c>
    </row>
    <row r="82" spans="1:1" x14ac:dyDescent="0.3">
      <c r="A82" t="s">
        <v>280</v>
      </c>
    </row>
    <row r="83" spans="1:1" x14ac:dyDescent="0.3">
      <c r="A83" t="s">
        <v>281</v>
      </c>
    </row>
    <row r="84" spans="1:1" x14ac:dyDescent="0.3">
      <c r="A84" t="s">
        <v>282</v>
      </c>
    </row>
    <row r="85" spans="1:1" x14ac:dyDescent="0.3">
      <c r="A85" t="s">
        <v>283</v>
      </c>
    </row>
    <row r="86" spans="1:1" x14ac:dyDescent="0.3">
      <c r="A86" t="s">
        <v>284</v>
      </c>
    </row>
    <row r="87" spans="1:1" x14ac:dyDescent="0.3">
      <c r="A87" t="s">
        <v>285</v>
      </c>
    </row>
    <row r="88" spans="1:1" x14ac:dyDescent="0.3">
      <c r="A88" t="s">
        <v>286</v>
      </c>
    </row>
    <row r="89" spans="1:1" x14ac:dyDescent="0.3">
      <c r="A89" t="s">
        <v>287</v>
      </c>
    </row>
    <row r="90" spans="1:1" x14ac:dyDescent="0.3">
      <c r="A90" t="s">
        <v>288</v>
      </c>
    </row>
    <row r="91" spans="1:1" x14ac:dyDescent="0.3">
      <c r="A91" t="s">
        <v>289</v>
      </c>
    </row>
    <row r="92" spans="1:1" x14ac:dyDescent="0.3">
      <c r="A92" t="s">
        <v>290</v>
      </c>
    </row>
    <row r="93" spans="1:1" x14ac:dyDescent="0.3">
      <c r="A93" t="s">
        <v>291</v>
      </c>
    </row>
    <row r="94" spans="1:1" x14ac:dyDescent="0.3">
      <c r="A94" t="s">
        <v>292</v>
      </c>
    </row>
    <row r="95" spans="1:1" x14ac:dyDescent="0.3">
      <c r="A95" t="s">
        <v>293</v>
      </c>
    </row>
    <row r="96" spans="1:1" x14ac:dyDescent="0.3">
      <c r="A96" t="s">
        <v>294</v>
      </c>
    </row>
    <row r="97" spans="1:1" x14ac:dyDescent="0.3">
      <c r="A97" t="s">
        <v>295</v>
      </c>
    </row>
    <row r="98" spans="1:1" x14ac:dyDescent="0.3">
      <c r="A98" t="s">
        <v>296</v>
      </c>
    </row>
    <row r="99" spans="1:1" x14ac:dyDescent="0.3">
      <c r="A99" t="s">
        <v>297</v>
      </c>
    </row>
    <row r="100" spans="1:1" x14ac:dyDescent="0.3">
      <c r="A100" t="s">
        <v>298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How to use</vt:lpstr>
      <vt:lpstr>Settings</vt:lpstr>
      <vt:lpstr>Members</vt:lpstr>
      <vt:lpstr>Documents</vt:lpstr>
      <vt:lpstr>Policies</vt:lpstr>
      <vt:lpstr>Contacts</vt:lpstr>
      <vt:lpstr>Summary</vt:lpstr>
      <vt:lpstr>Lists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Family Documents &amp; Policies Index (Excel)</dc:title>
  <dc:subject>Free Excel index of family documents and insurance policies: where each original and digital copy is kept, expiry and renewal dates, premiums, nominees and emergency contacts.</dc:subject>
  <dc:creator>Nivesh Sahayak</dc:creator>
  <cp:keywords>Toolkit by GroupChatOn; Designed &amp; Developed by: Nivesh Sahayak</cp:keywords>
  <dc:description>Family Documents &amp; Policies Index (Excel). From Toolkit by GroupChatOn (https://toolkit.groupchaton.com). Designed &amp; Developed by: Nivesh Sahayak (https://www.niveshsahayak.in/)</dc:description>
  <cp:lastModifiedBy>Nivesh Sahayak</cp:lastModifiedBy>
  <dcterms:created xsi:type="dcterms:W3CDTF">2026-11-02T18:21:56Z</dcterms:created>
  <dcterms:modified xsi:type="dcterms:W3CDTF">2026-11-02T18:22:52Z</dcterms:modified>
  <cp:category>Home &amp; Personal Finance</cp:category>
</cp:coreProperties>
</file>