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FC3FAD9E-7A2C-499A-BA1D-6D93A8BF4221}"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Items" sheetId="3" r:id="rId3"/>
    <sheet name="Summary" sheetId="4" r:id="rId4"/>
    <sheet name="Lists" sheetId="5"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1" i="4" l="1"/>
  <c r="D31" i="4" s="1"/>
  <c r="A30" i="4"/>
  <c r="B30" i="4" s="1"/>
  <c r="A29" i="4"/>
  <c r="D29" i="4" s="1"/>
  <c r="A28" i="4"/>
  <c r="D28" i="4" s="1"/>
  <c r="A27" i="4"/>
  <c r="C27" i="4" s="1"/>
  <c r="A26" i="4"/>
  <c r="D26" i="4" s="1"/>
  <c r="D25" i="4"/>
  <c r="C25" i="4"/>
  <c r="A25" i="4"/>
  <c r="B25" i="4" s="1"/>
  <c r="A24" i="4"/>
  <c r="D24" i="4" s="1"/>
  <c r="I23" i="4"/>
  <c r="H23" i="4"/>
  <c r="G23" i="4"/>
  <c r="A23" i="4"/>
  <c r="D23" i="4" s="1"/>
  <c r="G22" i="4"/>
  <c r="A22" i="4"/>
  <c r="D22" i="4" s="1"/>
  <c r="I21" i="4"/>
  <c r="H21" i="4"/>
  <c r="G21" i="4"/>
  <c r="A21" i="4"/>
  <c r="D21" i="4" s="1"/>
  <c r="I20" i="4"/>
  <c r="H20" i="4"/>
  <c r="G20" i="4"/>
  <c r="D20" i="4"/>
  <c r="C20" i="4"/>
  <c r="B20" i="4"/>
  <c r="A20" i="4"/>
  <c r="G19" i="4"/>
  <c r="B19" i="4"/>
  <c r="A19" i="4"/>
  <c r="I18" i="4"/>
  <c r="H18" i="4"/>
  <c r="G18" i="4"/>
  <c r="A18" i="4"/>
  <c r="I17" i="4"/>
  <c r="H17" i="4"/>
  <c r="G17" i="4"/>
  <c r="A17" i="4"/>
  <c r="G16" i="4"/>
  <c r="A16" i="4"/>
  <c r="B16" i="4" s="1"/>
  <c r="I15" i="4"/>
  <c r="H15" i="4"/>
  <c r="G15" i="4"/>
  <c r="A15" i="4"/>
  <c r="D15" i="4" s="1"/>
  <c r="G14" i="4"/>
  <c r="A14" i="4"/>
  <c r="B14" i="4" s="1"/>
  <c r="G13" i="4"/>
  <c r="A13" i="4"/>
  <c r="B13" i="4" s="1"/>
  <c r="G12" i="4"/>
  <c r="A12" i="4"/>
  <c r="B7" i="4"/>
  <c r="B5" i="4"/>
  <c r="S503" i="3"/>
  <c r="R503" i="3"/>
  <c r="Q503" i="3"/>
  <c r="P503" i="3"/>
  <c r="O503" i="3"/>
  <c r="S502" i="3"/>
  <c r="R502" i="3"/>
  <c r="Q502" i="3"/>
  <c r="P502" i="3"/>
  <c r="O502" i="3"/>
  <c r="S501" i="3"/>
  <c r="R501" i="3"/>
  <c r="Q501" i="3"/>
  <c r="P501" i="3"/>
  <c r="O501" i="3"/>
  <c r="S500" i="3"/>
  <c r="R500" i="3"/>
  <c r="Q500" i="3"/>
  <c r="P500" i="3"/>
  <c r="O500" i="3"/>
  <c r="S499" i="3"/>
  <c r="R499" i="3"/>
  <c r="Q499" i="3"/>
  <c r="P499" i="3"/>
  <c r="O499" i="3"/>
  <c r="S498" i="3"/>
  <c r="R498" i="3"/>
  <c r="Q498" i="3"/>
  <c r="P498" i="3"/>
  <c r="O498" i="3"/>
  <c r="S497" i="3"/>
  <c r="R497" i="3"/>
  <c r="Q497" i="3"/>
  <c r="P497" i="3"/>
  <c r="O497" i="3"/>
  <c r="S496" i="3"/>
  <c r="R496" i="3"/>
  <c r="Q496" i="3"/>
  <c r="P496" i="3"/>
  <c r="O496" i="3"/>
  <c r="S495" i="3"/>
  <c r="R495" i="3"/>
  <c r="Q495" i="3"/>
  <c r="P495" i="3"/>
  <c r="O495" i="3"/>
  <c r="S494" i="3"/>
  <c r="R494" i="3"/>
  <c r="Q494" i="3"/>
  <c r="P494" i="3"/>
  <c r="O494" i="3"/>
  <c r="S493" i="3"/>
  <c r="R493" i="3"/>
  <c r="Q493" i="3"/>
  <c r="P493" i="3"/>
  <c r="O493" i="3"/>
  <c r="S492" i="3"/>
  <c r="R492" i="3"/>
  <c r="Q492" i="3"/>
  <c r="P492" i="3"/>
  <c r="O492" i="3"/>
  <c r="S491" i="3"/>
  <c r="R491" i="3"/>
  <c r="Q491" i="3"/>
  <c r="P491" i="3"/>
  <c r="O491" i="3"/>
  <c r="S490" i="3"/>
  <c r="R490" i="3"/>
  <c r="Q490" i="3"/>
  <c r="P490" i="3"/>
  <c r="O490" i="3"/>
  <c r="S489" i="3"/>
  <c r="R489" i="3"/>
  <c r="Q489" i="3"/>
  <c r="P489" i="3"/>
  <c r="O489" i="3"/>
  <c r="S488" i="3"/>
  <c r="R488" i="3"/>
  <c r="Q488" i="3"/>
  <c r="P488" i="3"/>
  <c r="O488" i="3"/>
  <c r="S487" i="3"/>
  <c r="R487" i="3"/>
  <c r="Q487" i="3"/>
  <c r="P487" i="3"/>
  <c r="O487" i="3"/>
  <c r="S486" i="3"/>
  <c r="R486" i="3"/>
  <c r="Q486" i="3"/>
  <c r="P486" i="3"/>
  <c r="O486" i="3"/>
  <c r="S485" i="3"/>
  <c r="R485" i="3"/>
  <c r="Q485" i="3"/>
  <c r="P485" i="3"/>
  <c r="O485" i="3"/>
  <c r="S484" i="3"/>
  <c r="R484" i="3"/>
  <c r="Q484" i="3"/>
  <c r="P484" i="3"/>
  <c r="O484" i="3"/>
  <c r="S483" i="3"/>
  <c r="R483" i="3"/>
  <c r="Q483" i="3"/>
  <c r="P483" i="3"/>
  <c r="O483" i="3"/>
  <c r="S482" i="3"/>
  <c r="R482" i="3"/>
  <c r="Q482" i="3"/>
  <c r="P482" i="3"/>
  <c r="O482" i="3"/>
  <c r="S481" i="3"/>
  <c r="R481" i="3"/>
  <c r="Q481" i="3"/>
  <c r="P481" i="3"/>
  <c r="O481" i="3"/>
  <c r="S480" i="3"/>
  <c r="R480" i="3"/>
  <c r="Q480" i="3"/>
  <c r="P480" i="3"/>
  <c r="O480" i="3"/>
  <c r="S479" i="3"/>
  <c r="R479" i="3"/>
  <c r="Q479" i="3"/>
  <c r="P479" i="3"/>
  <c r="O479" i="3"/>
  <c r="S478" i="3"/>
  <c r="R478" i="3"/>
  <c r="Q478" i="3"/>
  <c r="P478" i="3"/>
  <c r="O478" i="3"/>
  <c r="S477" i="3"/>
  <c r="R477" i="3"/>
  <c r="Q477" i="3"/>
  <c r="P477" i="3"/>
  <c r="O477" i="3"/>
  <c r="S476" i="3"/>
  <c r="R476" i="3"/>
  <c r="Q476" i="3"/>
  <c r="P476" i="3"/>
  <c r="O476" i="3"/>
  <c r="S475" i="3"/>
  <c r="R475" i="3"/>
  <c r="Q475" i="3"/>
  <c r="P475" i="3"/>
  <c r="O475" i="3"/>
  <c r="S474" i="3"/>
  <c r="R474" i="3"/>
  <c r="Q474" i="3"/>
  <c r="P474" i="3"/>
  <c r="O474" i="3"/>
  <c r="S473" i="3"/>
  <c r="R473" i="3"/>
  <c r="Q473" i="3"/>
  <c r="P473" i="3"/>
  <c r="O473" i="3"/>
  <c r="S472" i="3"/>
  <c r="R472" i="3"/>
  <c r="Q472" i="3"/>
  <c r="P472" i="3"/>
  <c r="O472" i="3"/>
  <c r="S471" i="3"/>
  <c r="R471" i="3"/>
  <c r="Q471" i="3"/>
  <c r="P471" i="3"/>
  <c r="O471" i="3"/>
  <c r="S470" i="3"/>
  <c r="R470" i="3"/>
  <c r="Q470" i="3"/>
  <c r="P470" i="3"/>
  <c r="O470" i="3"/>
  <c r="S469" i="3"/>
  <c r="R469" i="3"/>
  <c r="Q469" i="3"/>
  <c r="P469" i="3"/>
  <c r="O469" i="3"/>
  <c r="S468" i="3"/>
  <c r="R468" i="3"/>
  <c r="Q468" i="3"/>
  <c r="P468" i="3"/>
  <c r="O468" i="3"/>
  <c r="S467" i="3"/>
  <c r="R467" i="3"/>
  <c r="Q467" i="3"/>
  <c r="P467" i="3"/>
  <c r="O467" i="3"/>
  <c r="S466" i="3"/>
  <c r="R466" i="3"/>
  <c r="Q466" i="3"/>
  <c r="P466" i="3"/>
  <c r="O466" i="3"/>
  <c r="S465" i="3"/>
  <c r="R465" i="3"/>
  <c r="Q465" i="3"/>
  <c r="P465" i="3"/>
  <c r="O465" i="3"/>
  <c r="S464" i="3"/>
  <c r="R464" i="3"/>
  <c r="Q464" i="3"/>
  <c r="P464" i="3"/>
  <c r="O464" i="3"/>
  <c r="S463" i="3"/>
  <c r="R463" i="3"/>
  <c r="Q463" i="3"/>
  <c r="P463" i="3"/>
  <c r="O463" i="3"/>
  <c r="S462" i="3"/>
  <c r="R462" i="3"/>
  <c r="Q462" i="3"/>
  <c r="P462" i="3"/>
  <c r="O462" i="3"/>
  <c r="S461" i="3"/>
  <c r="R461" i="3"/>
  <c r="Q461" i="3"/>
  <c r="P461" i="3"/>
  <c r="O461" i="3"/>
  <c r="S460" i="3"/>
  <c r="R460" i="3"/>
  <c r="Q460" i="3"/>
  <c r="P460" i="3"/>
  <c r="O460" i="3"/>
  <c r="S459" i="3"/>
  <c r="R459" i="3"/>
  <c r="Q459" i="3"/>
  <c r="P459" i="3"/>
  <c r="O459" i="3"/>
  <c r="S458" i="3"/>
  <c r="R458" i="3"/>
  <c r="Q458" i="3"/>
  <c r="P458" i="3"/>
  <c r="O458" i="3"/>
  <c r="S457" i="3"/>
  <c r="R457" i="3"/>
  <c r="Q457" i="3"/>
  <c r="P457" i="3"/>
  <c r="O457" i="3"/>
  <c r="S456" i="3"/>
  <c r="R456" i="3"/>
  <c r="Q456" i="3"/>
  <c r="P456" i="3"/>
  <c r="O456" i="3"/>
  <c r="S455" i="3"/>
  <c r="R455" i="3"/>
  <c r="Q455" i="3"/>
  <c r="P455" i="3"/>
  <c r="O455" i="3"/>
  <c r="S454" i="3"/>
  <c r="R454" i="3"/>
  <c r="Q454" i="3"/>
  <c r="P454" i="3"/>
  <c r="O454" i="3"/>
  <c r="S453" i="3"/>
  <c r="R453" i="3"/>
  <c r="Q453" i="3"/>
  <c r="P453" i="3"/>
  <c r="O453" i="3"/>
  <c r="S452" i="3"/>
  <c r="R452" i="3"/>
  <c r="Q452" i="3"/>
  <c r="P452" i="3"/>
  <c r="O452" i="3"/>
  <c r="S451" i="3"/>
  <c r="R451" i="3"/>
  <c r="Q451" i="3"/>
  <c r="P451" i="3"/>
  <c r="O451" i="3"/>
  <c r="S450" i="3"/>
  <c r="R450" i="3"/>
  <c r="Q450" i="3"/>
  <c r="P450" i="3"/>
  <c r="O450" i="3"/>
  <c r="S449" i="3"/>
  <c r="R449" i="3"/>
  <c r="Q449" i="3"/>
  <c r="P449" i="3"/>
  <c r="O449" i="3"/>
  <c r="S448" i="3"/>
  <c r="R448" i="3"/>
  <c r="Q448" i="3"/>
  <c r="P448" i="3"/>
  <c r="O448" i="3"/>
  <c r="S447" i="3"/>
  <c r="R447" i="3"/>
  <c r="Q447" i="3"/>
  <c r="P447" i="3"/>
  <c r="O447" i="3"/>
  <c r="S446" i="3"/>
  <c r="R446" i="3"/>
  <c r="Q446" i="3"/>
  <c r="P446" i="3"/>
  <c r="O446" i="3"/>
  <c r="S445" i="3"/>
  <c r="R445" i="3"/>
  <c r="Q445" i="3"/>
  <c r="P445" i="3"/>
  <c r="O445" i="3"/>
  <c r="S444" i="3"/>
  <c r="R444" i="3"/>
  <c r="Q444" i="3"/>
  <c r="P444" i="3"/>
  <c r="O444" i="3"/>
  <c r="S443" i="3"/>
  <c r="R443" i="3"/>
  <c r="Q443" i="3"/>
  <c r="P443" i="3"/>
  <c r="O443" i="3"/>
  <c r="S442" i="3"/>
  <c r="R442" i="3"/>
  <c r="Q442" i="3"/>
  <c r="P442" i="3"/>
  <c r="O442" i="3"/>
  <c r="S441" i="3"/>
  <c r="R441" i="3"/>
  <c r="Q441" i="3"/>
  <c r="P441" i="3"/>
  <c r="O441" i="3"/>
  <c r="S440" i="3"/>
  <c r="R440" i="3"/>
  <c r="Q440" i="3"/>
  <c r="P440" i="3"/>
  <c r="O440" i="3"/>
  <c r="S439" i="3"/>
  <c r="R439" i="3"/>
  <c r="Q439" i="3"/>
  <c r="P439" i="3"/>
  <c r="O439" i="3"/>
  <c r="S438" i="3"/>
  <c r="R438" i="3"/>
  <c r="Q438" i="3"/>
  <c r="P438" i="3"/>
  <c r="O438" i="3"/>
  <c r="S437" i="3"/>
  <c r="R437" i="3"/>
  <c r="Q437" i="3"/>
  <c r="P437" i="3"/>
  <c r="O437" i="3"/>
  <c r="S436" i="3"/>
  <c r="R436" i="3"/>
  <c r="Q436" i="3"/>
  <c r="P436" i="3"/>
  <c r="O436" i="3"/>
  <c r="S435" i="3"/>
  <c r="R435" i="3"/>
  <c r="Q435" i="3"/>
  <c r="P435" i="3"/>
  <c r="O435" i="3"/>
  <c r="S434" i="3"/>
  <c r="R434" i="3"/>
  <c r="Q434" i="3"/>
  <c r="P434" i="3"/>
  <c r="O434" i="3"/>
  <c r="S433" i="3"/>
  <c r="R433" i="3"/>
  <c r="Q433" i="3"/>
  <c r="P433" i="3"/>
  <c r="O433" i="3"/>
  <c r="S432" i="3"/>
  <c r="R432" i="3"/>
  <c r="Q432" i="3"/>
  <c r="P432" i="3"/>
  <c r="O432" i="3"/>
  <c r="S431" i="3"/>
  <c r="R431" i="3"/>
  <c r="Q431" i="3"/>
  <c r="P431" i="3"/>
  <c r="O431" i="3"/>
  <c r="S430" i="3"/>
  <c r="R430" i="3"/>
  <c r="Q430" i="3"/>
  <c r="P430" i="3"/>
  <c r="O430" i="3"/>
  <c r="S429" i="3"/>
  <c r="R429" i="3"/>
  <c r="Q429" i="3"/>
  <c r="P429" i="3"/>
  <c r="O429" i="3"/>
  <c r="S428" i="3"/>
  <c r="R428" i="3"/>
  <c r="Q428" i="3"/>
  <c r="P428" i="3"/>
  <c r="O428" i="3"/>
  <c r="S427" i="3"/>
  <c r="R427" i="3"/>
  <c r="Q427" i="3"/>
  <c r="P427" i="3"/>
  <c r="O427" i="3"/>
  <c r="S426" i="3"/>
  <c r="R426" i="3"/>
  <c r="Q426" i="3"/>
  <c r="P426" i="3"/>
  <c r="O426" i="3"/>
  <c r="S425" i="3"/>
  <c r="R425" i="3"/>
  <c r="Q425" i="3"/>
  <c r="P425" i="3"/>
  <c r="O425" i="3"/>
  <c r="S424" i="3"/>
  <c r="R424" i="3"/>
  <c r="Q424" i="3"/>
  <c r="P424" i="3"/>
  <c r="O424" i="3"/>
  <c r="S423" i="3"/>
  <c r="R423" i="3"/>
  <c r="Q423" i="3"/>
  <c r="P423" i="3"/>
  <c r="O423" i="3"/>
  <c r="S422" i="3"/>
  <c r="R422" i="3"/>
  <c r="Q422" i="3"/>
  <c r="P422" i="3"/>
  <c r="O422" i="3"/>
  <c r="S421" i="3"/>
  <c r="R421" i="3"/>
  <c r="Q421" i="3"/>
  <c r="P421" i="3"/>
  <c r="O421" i="3"/>
  <c r="S420" i="3"/>
  <c r="R420" i="3"/>
  <c r="Q420" i="3"/>
  <c r="P420" i="3"/>
  <c r="O420" i="3"/>
  <c r="S419" i="3"/>
  <c r="R419" i="3"/>
  <c r="Q419" i="3"/>
  <c r="P419" i="3"/>
  <c r="O419" i="3"/>
  <c r="S418" i="3"/>
  <c r="R418" i="3"/>
  <c r="Q418" i="3"/>
  <c r="P418" i="3"/>
  <c r="O418" i="3"/>
  <c r="S417" i="3"/>
  <c r="R417" i="3"/>
  <c r="Q417" i="3"/>
  <c r="P417" i="3"/>
  <c r="O417" i="3"/>
  <c r="S416" i="3"/>
  <c r="R416" i="3"/>
  <c r="Q416" i="3"/>
  <c r="P416" i="3"/>
  <c r="O416" i="3"/>
  <c r="S415" i="3"/>
  <c r="R415" i="3"/>
  <c r="Q415" i="3"/>
  <c r="P415" i="3"/>
  <c r="O415" i="3"/>
  <c r="S414" i="3"/>
  <c r="R414" i="3"/>
  <c r="Q414" i="3"/>
  <c r="P414" i="3"/>
  <c r="O414" i="3"/>
  <c r="S413" i="3"/>
  <c r="R413" i="3"/>
  <c r="Q413" i="3"/>
  <c r="P413" i="3"/>
  <c r="O413" i="3"/>
  <c r="S412" i="3"/>
  <c r="R412" i="3"/>
  <c r="Q412" i="3"/>
  <c r="P412" i="3"/>
  <c r="O412" i="3"/>
  <c r="S411" i="3"/>
  <c r="R411" i="3"/>
  <c r="Q411" i="3"/>
  <c r="P411" i="3"/>
  <c r="O411" i="3"/>
  <c r="S410" i="3"/>
  <c r="R410" i="3"/>
  <c r="Q410" i="3"/>
  <c r="P410" i="3"/>
  <c r="O410" i="3"/>
  <c r="S409" i="3"/>
  <c r="R409" i="3"/>
  <c r="Q409" i="3"/>
  <c r="P409" i="3"/>
  <c r="O409" i="3"/>
  <c r="S408" i="3"/>
  <c r="R408" i="3"/>
  <c r="Q408" i="3"/>
  <c r="P408" i="3"/>
  <c r="O408" i="3"/>
  <c r="S407" i="3"/>
  <c r="R407" i="3"/>
  <c r="Q407" i="3"/>
  <c r="P407" i="3"/>
  <c r="O407" i="3"/>
  <c r="S406" i="3"/>
  <c r="R406" i="3"/>
  <c r="Q406" i="3"/>
  <c r="P406" i="3"/>
  <c r="O406" i="3"/>
  <c r="S405" i="3"/>
  <c r="R405" i="3"/>
  <c r="Q405" i="3"/>
  <c r="P405" i="3"/>
  <c r="O405" i="3"/>
  <c r="S404" i="3"/>
  <c r="R404" i="3"/>
  <c r="Q404" i="3"/>
  <c r="P404" i="3"/>
  <c r="O404" i="3"/>
  <c r="S403" i="3"/>
  <c r="R403" i="3"/>
  <c r="Q403" i="3"/>
  <c r="P403" i="3"/>
  <c r="O403" i="3"/>
  <c r="S402" i="3"/>
  <c r="R402" i="3"/>
  <c r="Q402" i="3"/>
  <c r="P402" i="3"/>
  <c r="O402" i="3"/>
  <c r="S401" i="3"/>
  <c r="R401" i="3"/>
  <c r="Q401" i="3"/>
  <c r="P401" i="3"/>
  <c r="O401" i="3"/>
  <c r="S400" i="3"/>
  <c r="R400" i="3"/>
  <c r="Q400" i="3"/>
  <c r="P400" i="3"/>
  <c r="O400" i="3"/>
  <c r="S399" i="3"/>
  <c r="R399" i="3"/>
  <c r="Q399" i="3"/>
  <c r="P399" i="3"/>
  <c r="O399" i="3"/>
  <c r="S398" i="3"/>
  <c r="R398" i="3"/>
  <c r="Q398" i="3"/>
  <c r="P398" i="3"/>
  <c r="O398" i="3"/>
  <c r="S397" i="3"/>
  <c r="R397" i="3"/>
  <c r="Q397" i="3"/>
  <c r="P397" i="3"/>
  <c r="O397" i="3"/>
  <c r="S396" i="3"/>
  <c r="R396" i="3"/>
  <c r="Q396" i="3"/>
  <c r="P396" i="3"/>
  <c r="O396" i="3"/>
  <c r="S395" i="3"/>
  <c r="R395" i="3"/>
  <c r="Q395" i="3"/>
  <c r="P395" i="3"/>
  <c r="O395" i="3"/>
  <c r="S394" i="3"/>
  <c r="R394" i="3"/>
  <c r="Q394" i="3"/>
  <c r="P394" i="3"/>
  <c r="O394" i="3"/>
  <c r="S393" i="3"/>
  <c r="R393" i="3"/>
  <c r="Q393" i="3"/>
  <c r="P393" i="3"/>
  <c r="O393" i="3"/>
  <c r="S392" i="3"/>
  <c r="R392" i="3"/>
  <c r="Q392" i="3"/>
  <c r="P392" i="3"/>
  <c r="O392" i="3"/>
  <c r="S391" i="3"/>
  <c r="R391" i="3"/>
  <c r="Q391" i="3"/>
  <c r="P391" i="3"/>
  <c r="O391" i="3"/>
  <c r="S390" i="3"/>
  <c r="R390" i="3"/>
  <c r="Q390" i="3"/>
  <c r="P390" i="3"/>
  <c r="O390" i="3"/>
  <c r="S389" i="3"/>
  <c r="R389" i="3"/>
  <c r="Q389" i="3"/>
  <c r="P389" i="3"/>
  <c r="O389" i="3"/>
  <c r="S388" i="3"/>
  <c r="R388" i="3"/>
  <c r="Q388" i="3"/>
  <c r="P388" i="3"/>
  <c r="O388" i="3"/>
  <c r="S387" i="3"/>
  <c r="R387" i="3"/>
  <c r="Q387" i="3"/>
  <c r="P387" i="3"/>
  <c r="O387" i="3"/>
  <c r="S386" i="3"/>
  <c r="R386" i="3"/>
  <c r="Q386" i="3"/>
  <c r="P386" i="3"/>
  <c r="O386" i="3"/>
  <c r="S385" i="3"/>
  <c r="R385" i="3"/>
  <c r="Q385" i="3"/>
  <c r="P385" i="3"/>
  <c r="O385" i="3"/>
  <c r="S384" i="3"/>
  <c r="R384" i="3"/>
  <c r="Q384" i="3"/>
  <c r="P384" i="3"/>
  <c r="O384" i="3"/>
  <c r="S383" i="3"/>
  <c r="R383" i="3"/>
  <c r="Q383" i="3"/>
  <c r="P383" i="3"/>
  <c r="O383" i="3"/>
  <c r="S382" i="3"/>
  <c r="R382" i="3"/>
  <c r="Q382" i="3"/>
  <c r="P382" i="3"/>
  <c r="O382" i="3"/>
  <c r="S381" i="3"/>
  <c r="R381" i="3"/>
  <c r="Q381" i="3"/>
  <c r="P381" i="3"/>
  <c r="O381" i="3"/>
  <c r="S380" i="3"/>
  <c r="R380" i="3"/>
  <c r="Q380" i="3"/>
  <c r="P380" i="3"/>
  <c r="O380" i="3"/>
  <c r="S379" i="3"/>
  <c r="R379" i="3"/>
  <c r="Q379" i="3"/>
  <c r="P379" i="3"/>
  <c r="O379" i="3"/>
  <c r="S378" i="3"/>
  <c r="R378" i="3"/>
  <c r="Q378" i="3"/>
  <c r="P378" i="3"/>
  <c r="O378" i="3"/>
  <c r="S377" i="3"/>
  <c r="R377" i="3"/>
  <c r="Q377" i="3"/>
  <c r="P377" i="3"/>
  <c r="O377" i="3"/>
  <c r="S376" i="3"/>
  <c r="R376" i="3"/>
  <c r="Q376" i="3"/>
  <c r="P376" i="3"/>
  <c r="O376" i="3"/>
  <c r="S375" i="3"/>
  <c r="R375" i="3"/>
  <c r="Q375" i="3"/>
  <c r="P375" i="3"/>
  <c r="O375" i="3"/>
  <c r="S374" i="3"/>
  <c r="R374" i="3"/>
  <c r="Q374" i="3"/>
  <c r="P374" i="3"/>
  <c r="O374" i="3"/>
  <c r="S373" i="3"/>
  <c r="R373" i="3"/>
  <c r="Q373" i="3"/>
  <c r="P373" i="3"/>
  <c r="O373" i="3"/>
  <c r="S372" i="3"/>
  <c r="R372" i="3"/>
  <c r="Q372" i="3"/>
  <c r="P372" i="3"/>
  <c r="O372" i="3"/>
  <c r="S371" i="3"/>
  <c r="R371" i="3"/>
  <c r="Q371" i="3"/>
  <c r="P371" i="3"/>
  <c r="O371" i="3"/>
  <c r="S370" i="3"/>
  <c r="R370" i="3"/>
  <c r="Q370" i="3"/>
  <c r="P370" i="3"/>
  <c r="O370" i="3"/>
  <c r="S369" i="3"/>
  <c r="R369" i="3"/>
  <c r="Q369" i="3"/>
  <c r="P369" i="3"/>
  <c r="O369" i="3"/>
  <c r="S368" i="3"/>
  <c r="R368" i="3"/>
  <c r="Q368" i="3"/>
  <c r="P368" i="3"/>
  <c r="O368" i="3"/>
  <c r="S367" i="3"/>
  <c r="R367" i="3"/>
  <c r="Q367" i="3"/>
  <c r="P367" i="3"/>
  <c r="O367" i="3"/>
  <c r="S366" i="3"/>
  <c r="R366" i="3"/>
  <c r="Q366" i="3"/>
  <c r="P366" i="3"/>
  <c r="O366" i="3"/>
  <c r="S365" i="3"/>
  <c r="R365" i="3"/>
  <c r="Q365" i="3"/>
  <c r="P365" i="3"/>
  <c r="O365" i="3"/>
  <c r="S364" i="3"/>
  <c r="R364" i="3"/>
  <c r="Q364" i="3"/>
  <c r="P364" i="3"/>
  <c r="O364" i="3"/>
  <c r="S363" i="3"/>
  <c r="R363" i="3"/>
  <c r="Q363" i="3"/>
  <c r="P363" i="3"/>
  <c r="O363" i="3"/>
  <c r="S362" i="3"/>
  <c r="R362" i="3"/>
  <c r="Q362" i="3"/>
  <c r="P362" i="3"/>
  <c r="O362" i="3"/>
  <c r="S361" i="3"/>
  <c r="R361" i="3"/>
  <c r="Q361" i="3"/>
  <c r="P361" i="3"/>
  <c r="O361" i="3"/>
  <c r="S360" i="3"/>
  <c r="R360" i="3"/>
  <c r="Q360" i="3"/>
  <c r="P360" i="3"/>
  <c r="O360" i="3"/>
  <c r="S359" i="3"/>
  <c r="R359" i="3"/>
  <c r="Q359" i="3"/>
  <c r="P359" i="3"/>
  <c r="O359" i="3"/>
  <c r="S358" i="3"/>
  <c r="R358" i="3"/>
  <c r="Q358" i="3"/>
  <c r="P358" i="3"/>
  <c r="O358" i="3"/>
  <c r="S357" i="3"/>
  <c r="R357" i="3"/>
  <c r="Q357" i="3"/>
  <c r="P357" i="3"/>
  <c r="O357" i="3"/>
  <c r="S356" i="3"/>
  <c r="R356" i="3"/>
  <c r="Q356" i="3"/>
  <c r="P356" i="3"/>
  <c r="O356" i="3"/>
  <c r="S355" i="3"/>
  <c r="R355" i="3"/>
  <c r="Q355" i="3"/>
  <c r="P355" i="3"/>
  <c r="O355" i="3"/>
  <c r="S354" i="3"/>
  <c r="R354" i="3"/>
  <c r="Q354" i="3"/>
  <c r="P354" i="3"/>
  <c r="O354" i="3"/>
  <c r="S353" i="3"/>
  <c r="R353" i="3"/>
  <c r="Q353" i="3"/>
  <c r="P353" i="3"/>
  <c r="O353" i="3"/>
  <c r="S352" i="3"/>
  <c r="R352" i="3"/>
  <c r="Q352" i="3"/>
  <c r="P352" i="3"/>
  <c r="O352" i="3"/>
  <c r="S351" i="3"/>
  <c r="R351" i="3"/>
  <c r="Q351" i="3"/>
  <c r="P351" i="3"/>
  <c r="O351" i="3"/>
  <c r="S350" i="3"/>
  <c r="R350" i="3"/>
  <c r="Q350" i="3"/>
  <c r="P350" i="3"/>
  <c r="O350" i="3"/>
  <c r="S349" i="3"/>
  <c r="R349" i="3"/>
  <c r="Q349" i="3"/>
  <c r="P349" i="3"/>
  <c r="O349" i="3"/>
  <c r="S348" i="3"/>
  <c r="R348" i="3"/>
  <c r="Q348" i="3"/>
  <c r="P348" i="3"/>
  <c r="O348" i="3"/>
  <c r="S347" i="3"/>
  <c r="R347" i="3"/>
  <c r="Q347" i="3"/>
  <c r="P347" i="3"/>
  <c r="O347" i="3"/>
  <c r="S346" i="3"/>
  <c r="R346" i="3"/>
  <c r="Q346" i="3"/>
  <c r="P346" i="3"/>
  <c r="O346" i="3"/>
  <c r="S345" i="3"/>
  <c r="R345" i="3"/>
  <c r="Q345" i="3"/>
  <c r="P345" i="3"/>
  <c r="O345" i="3"/>
  <c r="S344" i="3"/>
  <c r="R344" i="3"/>
  <c r="Q344" i="3"/>
  <c r="P344" i="3"/>
  <c r="O344" i="3"/>
  <c r="S343" i="3"/>
  <c r="R343" i="3"/>
  <c r="Q343" i="3"/>
  <c r="P343" i="3"/>
  <c r="O343" i="3"/>
  <c r="S342" i="3"/>
  <c r="R342" i="3"/>
  <c r="Q342" i="3"/>
  <c r="P342" i="3"/>
  <c r="O342" i="3"/>
  <c r="S341" i="3"/>
  <c r="R341" i="3"/>
  <c r="Q341" i="3"/>
  <c r="P341" i="3"/>
  <c r="O341" i="3"/>
  <c r="S340" i="3"/>
  <c r="R340" i="3"/>
  <c r="Q340" i="3"/>
  <c r="P340" i="3"/>
  <c r="O340" i="3"/>
  <c r="S339" i="3"/>
  <c r="R339" i="3"/>
  <c r="Q339" i="3"/>
  <c r="P339" i="3"/>
  <c r="O339" i="3"/>
  <c r="S338" i="3"/>
  <c r="R338" i="3"/>
  <c r="Q338" i="3"/>
  <c r="P338" i="3"/>
  <c r="O338" i="3"/>
  <c r="S337" i="3"/>
  <c r="R337" i="3"/>
  <c r="Q337" i="3"/>
  <c r="P337" i="3"/>
  <c r="O337" i="3"/>
  <c r="S336" i="3"/>
  <c r="R336" i="3"/>
  <c r="Q336" i="3"/>
  <c r="P336" i="3"/>
  <c r="O336" i="3"/>
  <c r="S335" i="3"/>
  <c r="R335" i="3"/>
  <c r="Q335" i="3"/>
  <c r="P335" i="3"/>
  <c r="O335" i="3"/>
  <c r="S334" i="3"/>
  <c r="R334" i="3"/>
  <c r="Q334" i="3"/>
  <c r="P334" i="3"/>
  <c r="O334" i="3"/>
  <c r="S333" i="3"/>
  <c r="R333" i="3"/>
  <c r="Q333" i="3"/>
  <c r="P333" i="3"/>
  <c r="O333" i="3"/>
  <c r="S332" i="3"/>
  <c r="R332" i="3"/>
  <c r="Q332" i="3"/>
  <c r="P332" i="3"/>
  <c r="O332" i="3"/>
  <c r="S331" i="3"/>
  <c r="R331" i="3"/>
  <c r="Q331" i="3"/>
  <c r="P331" i="3"/>
  <c r="O331" i="3"/>
  <c r="S330" i="3"/>
  <c r="R330" i="3"/>
  <c r="Q330" i="3"/>
  <c r="P330" i="3"/>
  <c r="O330" i="3"/>
  <c r="S329" i="3"/>
  <c r="R329" i="3"/>
  <c r="Q329" i="3"/>
  <c r="P329" i="3"/>
  <c r="O329" i="3"/>
  <c r="S328" i="3"/>
  <c r="R328" i="3"/>
  <c r="Q328" i="3"/>
  <c r="P328" i="3"/>
  <c r="O328" i="3"/>
  <c r="S327" i="3"/>
  <c r="R327" i="3"/>
  <c r="Q327" i="3"/>
  <c r="P327" i="3"/>
  <c r="O327" i="3"/>
  <c r="S326" i="3"/>
  <c r="R326" i="3"/>
  <c r="Q326" i="3"/>
  <c r="P326" i="3"/>
  <c r="O326" i="3"/>
  <c r="S325" i="3"/>
  <c r="R325" i="3"/>
  <c r="Q325" i="3"/>
  <c r="P325" i="3"/>
  <c r="O325" i="3"/>
  <c r="S324" i="3"/>
  <c r="R324" i="3"/>
  <c r="Q324" i="3"/>
  <c r="P324" i="3"/>
  <c r="O324" i="3"/>
  <c r="S323" i="3"/>
  <c r="R323" i="3"/>
  <c r="Q323" i="3"/>
  <c r="P323" i="3"/>
  <c r="O323" i="3"/>
  <c r="S322" i="3"/>
  <c r="R322" i="3"/>
  <c r="Q322" i="3"/>
  <c r="P322" i="3"/>
  <c r="O322" i="3"/>
  <c r="S321" i="3"/>
  <c r="R321" i="3"/>
  <c r="Q321" i="3"/>
  <c r="P321" i="3"/>
  <c r="O321" i="3"/>
  <c r="S320" i="3"/>
  <c r="R320" i="3"/>
  <c r="Q320" i="3"/>
  <c r="P320" i="3"/>
  <c r="O320" i="3"/>
  <c r="S319" i="3"/>
  <c r="R319" i="3"/>
  <c r="Q319" i="3"/>
  <c r="P319" i="3"/>
  <c r="O319" i="3"/>
  <c r="S318" i="3"/>
  <c r="R318" i="3"/>
  <c r="Q318" i="3"/>
  <c r="P318" i="3"/>
  <c r="O318" i="3"/>
  <c r="S317" i="3"/>
  <c r="R317" i="3"/>
  <c r="Q317" i="3"/>
  <c r="P317" i="3"/>
  <c r="O317" i="3"/>
  <c r="S316" i="3"/>
  <c r="R316" i="3"/>
  <c r="Q316" i="3"/>
  <c r="P316" i="3"/>
  <c r="O316" i="3"/>
  <c r="S315" i="3"/>
  <c r="R315" i="3"/>
  <c r="Q315" i="3"/>
  <c r="P315" i="3"/>
  <c r="O315" i="3"/>
  <c r="S314" i="3"/>
  <c r="R314" i="3"/>
  <c r="Q314" i="3"/>
  <c r="P314" i="3"/>
  <c r="O314" i="3"/>
  <c r="S313" i="3"/>
  <c r="R313" i="3"/>
  <c r="Q313" i="3"/>
  <c r="P313" i="3"/>
  <c r="O313" i="3"/>
  <c r="S312" i="3"/>
  <c r="R312" i="3"/>
  <c r="Q312" i="3"/>
  <c r="P312" i="3"/>
  <c r="O312" i="3"/>
  <c r="S311" i="3"/>
  <c r="R311" i="3"/>
  <c r="Q311" i="3"/>
  <c r="P311" i="3"/>
  <c r="O311" i="3"/>
  <c r="S310" i="3"/>
  <c r="R310" i="3"/>
  <c r="Q310" i="3"/>
  <c r="P310" i="3"/>
  <c r="O310" i="3"/>
  <c r="S309" i="3"/>
  <c r="R309" i="3"/>
  <c r="Q309" i="3"/>
  <c r="P309" i="3"/>
  <c r="O309" i="3"/>
  <c r="S308" i="3"/>
  <c r="R308" i="3"/>
  <c r="Q308" i="3"/>
  <c r="P308" i="3"/>
  <c r="O308" i="3"/>
  <c r="S307" i="3"/>
  <c r="R307" i="3"/>
  <c r="Q307" i="3"/>
  <c r="P307" i="3"/>
  <c r="O307" i="3"/>
  <c r="S306" i="3"/>
  <c r="R306" i="3"/>
  <c r="Q306" i="3"/>
  <c r="P306" i="3"/>
  <c r="O306" i="3"/>
  <c r="S305" i="3"/>
  <c r="R305" i="3"/>
  <c r="Q305" i="3"/>
  <c r="P305" i="3"/>
  <c r="O305" i="3"/>
  <c r="S304" i="3"/>
  <c r="R304" i="3"/>
  <c r="Q304" i="3"/>
  <c r="P304" i="3"/>
  <c r="O304" i="3"/>
  <c r="S303" i="3"/>
  <c r="R303" i="3"/>
  <c r="Q303" i="3"/>
  <c r="P303" i="3"/>
  <c r="O303" i="3"/>
  <c r="S302" i="3"/>
  <c r="R302" i="3"/>
  <c r="Q302" i="3"/>
  <c r="P302" i="3"/>
  <c r="O302" i="3"/>
  <c r="S301" i="3"/>
  <c r="R301" i="3"/>
  <c r="Q301" i="3"/>
  <c r="P301" i="3"/>
  <c r="O301" i="3"/>
  <c r="S300" i="3"/>
  <c r="R300" i="3"/>
  <c r="Q300" i="3"/>
  <c r="P300" i="3"/>
  <c r="O300" i="3"/>
  <c r="S299" i="3"/>
  <c r="R299" i="3"/>
  <c r="Q299" i="3"/>
  <c r="P299" i="3"/>
  <c r="O299" i="3"/>
  <c r="S298" i="3"/>
  <c r="R298" i="3"/>
  <c r="Q298" i="3"/>
  <c r="P298" i="3"/>
  <c r="O298" i="3"/>
  <c r="S297" i="3"/>
  <c r="R297" i="3"/>
  <c r="Q297" i="3"/>
  <c r="P297" i="3"/>
  <c r="O297" i="3"/>
  <c r="S296" i="3"/>
  <c r="R296" i="3"/>
  <c r="Q296" i="3"/>
  <c r="P296" i="3"/>
  <c r="O296" i="3"/>
  <c r="S295" i="3"/>
  <c r="R295" i="3"/>
  <c r="Q295" i="3"/>
  <c r="P295" i="3"/>
  <c r="O295" i="3"/>
  <c r="S294" i="3"/>
  <c r="R294" i="3"/>
  <c r="Q294" i="3"/>
  <c r="P294" i="3"/>
  <c r="O294" i="3"/>
  <c r="S293" i="3"/>
  <c r="R293" i="3"/>
  <c r="Q293" i="3"/>
  <c r="P293" i="3"/>
  <c r="O293" i="3"/>
  <c r="S292" i="3"/>
  <c r="R292" i="3"/>
  <c r="Q292" i="3"/>
  <c r="P292" i="3"/>
  <c r="O292" i="3"/>
  <c r="S291" i="3"/>
  <c r="R291" i="3"/>
  <c r="Q291" i="3"/>
  <c r="P291" i="3"/>
  <c r="O291" i="3"/>
  <c r="S290" i="3"/>
  <c r="R290" i="3"/>
  <c r="Q290" i="3"/>
  <c r="P290" i="3"/>
  <c r="O290" i="3"/>
  <c r="S289" i="3"/>
  <c r="R289" i="3"/>
  <c r="Q289" i="3"/>
  <c r="P289" i="3"/>
  <c r="O289" i="3"/>
  <c r="S288" i="3"/>
  <c r="R288" i="3"/>
  <c r="Q288" i="3"/>
  <c r="P288" i="3"/>
  <c r="O288" i="3"/>
  <c r="S287" i="3"/>
  <c r="R287" i="3"/>
  <c r="Q287" i="3"/>
  <c r="P287" i="3"/>
  <c r="O287" i="3"/>
  <c r="S286" i="3"/>
  <c r="R286" i="3"/>
  <c r="Q286" i="3"/>
  <c r="P286" i="3"/>
  <c r="O286" i="3"/>
  <c r="S285" i="3"/>
  <c r="R285" i="3"/>
  <c r="Q285" i="3"/>
  <c r="P285" i="3"/>
  <c r="O285" i="3"/>
  <c r="S284" i="3"/>
  <c r="R284" i="3"/>
  <c r="Q284" i="3"/>
  <c r="P284" i="3"/>
  <c r="O284" i="3"/>
  <c r="S283" i="3"/>
  <c r="R283" i="3"/>
  <c r="Q283" i="3"/>
  <c r="P283" i="3"/>
  <c r="O283" i="3"/>
  <c r="S282" i="3"/>
  <c r="R282" i="3"/>
  <c r="Q282" i="3"/>
  <c r="P282" i="3"/>
  <c r="O282" i="3"/>
  <c r="S281" i="3"/>
  <c r="R281" i="3"/>
  <c r="Q281" i="3"/>
  <c r="P281" i="3"/>
  <c r="O281" i="3"/>
  <c r="S280" i="3"/>
  <c r="R280" i="3"/>
  <c r="Q280" i="3"/>
  <c r="P280" i="3"/>
  <c r="O280" i="3"/>
  <c r="S279" i="3"/>
  <c r="R279" i="3"/>
  <c r="Q279" i="3"/>
  <c r="P279" i="3"/>
  <c r="O279" i="3"/>
  <c r="S278" i="3"/>
  <c r="R278" i="3"/>
  <c r="Q278" i="3"/>
  <c r="P278" i="3"/>
  <c r="O278" i="3"/>
  <c r="S277" i="3"/>
  <c r="R277" i="3"/>
  <c r="Q277" i="3"/>
  <c r="P277" i="3"/>
  <c r="O277" i="3"/>
  <c r="S276" i="3"/>
  <c r="R276" i="3"/>
  <c r="Q276" i="3"/>
  <c r="P276" i="3"/>
  <c r="O276" i="3"/>
  <c r="S275" i="3"/>
  <c r="R275" i="3"/>
  <c r="Q275" i="3"/>
  <c r="P275" i="3"/>
  <c r="O275" i="3"/>
  <c r="S274" i="3"/>
  <c r="R274" i="3"/>
  <c r="Q274" i="3"/>
  <c r="P274" i="3"/>
  <c r="O274" i="3"/>
  <c r="S273" i="3"/>
  <c r="R273" i="3"/>
  <c r="Q273" i="3"/>
  <c r="P273" i="3"/>
  <c r="O273" i="3"/>
  <c r="S272" i="3"/>
  <c r="R272" i="3"/>
  <c r="Q272" i="3"/>
  <c r="P272" i="3"/>
  <c r="O272" i="3"/>
  <c r="S271" i="3"/>
  <c r="R271" i="3"/>
  <c r="Q271" i="3"/>
  <c r="P271" i="3"/>
  <c r="O271" i="3"/>
  <c r="S270" i="3"/>
  <c r="R270" i="3"/>
  <c r="Q270" i="3"/>
  <c r="P270" i="3"/>
  <c r="O270" i="3"/>
  <c r="S269" i="3"/>
  <c r="R269" i="3"/>
  <c r="Q269" i="3"/>
  <c r="P269" i="3"/>
  <c r="O269" i="3"/>
  <c r="S268" i="3"/>
  <c r="R268" i="3"/>
  <c r="Q268" i="3"/>
  <c r="P268" i="3"/>
  <c r="O268" i="3"/>
  <c r="S267" i="3"/>
  <c r="R267" i="3"/>
  <c r="Q267" i="3"/>
  <c r="P267" i="3"/>
  <c r="O267" i="3"/>
  <c r="S266" i="3"/>
  <c r="R266" i="3"/>
  <c r="Q266" i="3"/>
  <c r="P266" i="3"/>
  <c r="O266" i="3"/>
  <c r="S265" i="3"/>
  <c r="R265" i="3"/>
  <c r="Q265" i="3"/>
  <c r="P265" i="3"/>
  <c r="O265" i="3"/>
  <c r="S264" i="3"/>
  <c r="R264" i="3"/>
  <c r="Q264" i="3"/>
  <c r="P264" i="3"/>
  <c r="O264" i="3"/>
  <c r="S263" i="3"/>
  <c r="R263" i="3"/>
  <c r="Q263" i="3"/>
  <c r="P263" i="3"/>
  <c r="O263" i="3"/>
  <c r="S262" i="3"/>
  <c r="R262" i="3"/>
  <c r="Q262" i="3"/>
  <c r="P262" i="3"/>
  <c r="O262" i="3"/>
  <c r="S261" i="3"/>
  <c r="R261" i="3"/>
  <c r="Q261" i="3"/>
  <c r="P261" i="3"/>
  <c r="O261" i="3"/>
  <c r="S260" i="3"/>
  <c r="R260" i="3"/>
  <c r="Q260" i="3"/>
  <c r="P260" i="3"/>
  <c r="O260" i="3"/>
  <c r="S259" i="3"/>
  <c r="R259" i="3"/>
  <c r="Q259" i="3"/>
  <c r="P259" i="3"/>
  <c r="O259" i="3"/>
  <c r="S258" i="3"/>
  <c r="R258" i="3"/>
  <c r="Q258" i="3"/>
  <c r="P258" i="3"/>
  <c r="O258" i="3"/>
  <c r="S257" i="3"/>
  <c r="R257" i="3"/>
  <c r="Q257" i="3"/>
  <c r="P257" i="3"/>
  <c r="O257" i="3"/>
  <c r="S256" i="3"/>
  <c r="R256" i="3"/>
  <c r="Q256" i="3"/>
  <c r="P256" i="3"/>
  <c r="O256" i="3"/>
  <c r="S255" i="3"/>
  <c r="R255" i="3"/>
  <c r="Q255" i="3"/>
  <c r="P255" i="3"/>
  <c r="O255" i="3"/>
  <c r="S254" i="3"/>
  <c r="R254" i="3"/>
  <c r="Q254" i="3"/>
  <c r="P254" i="3"/>
  <c r="O254" i="3"/>
  <c r="S253" i="3"/>
  <c r="R253" i="3"/>
  <c r="Q253" i="3"/>
  <c r="P253" i="3"/>
  <c r="O253" i="3"/>
  <c r="S252" i="3"/>
  <c r="R252" i="3"/>
  <c r="Q252" i="3"/>
  <c r="P252" i="3"/>
  <c r="O252" i="3"/>
  <c r="S251" i="3"/>
  <c r="R251" i="3"/>
  <c r="Q251" i="3"/>
  <c r="P251" i="3"/>
  <c r="O251" i="3"/>
  <c r="S250" i="3"/>
  <c r="R250" i="3"/>
  <c r="Q250" i="3"/>
  <c r="P250" i="3"/>
  <c r="O250" i="3"/>
  <c r="S249" i="3"/>
  <c r="R249" i="3"/>
  <c r="Q249" i="3"/>
  <c r="P249" i="3"/>
  <c r="O249" i="3"/>
  <c r="S248" i="3"/>
  <c r="R248" i="3"/>
  <c r="Q248" i="3"/>
  <c r="P248" i="3"/>
  <c r="O248" i="3"/>
  <c r="S247" i="3"/>
  <c r="R247" i="3"/>
  <c r="Q247" i="3"/>
  <c r="P247" i="3"/>
  <c r="O247" i="3"/>
  <c r="S246" i="3"/>
  <c r="R246" i="3"/>
  <c r="Q246" i="3"/>
  <c r="P246" i="3"/>
  <c r="O246" i="3"/>
  <c r="S245" i="3"/>
  <c r="R245" i="3"/>
  <c r="Q245" i="3"/>
  <c r="P245" i="3"/>
  <c r="O245" i="3"/>
  <c r="S244" i="3"/>
  <c r="R244" i="3"/>
  <c r="Q244" i="3"/>
  <c r="P244" i="3"/>
  <c r="O244" i="3"/>
  <c r="S243" i="3"/>
  <c r="R243" i="3"/>
  <c r="Q243" i="3"/>
  <c r="P243" i="3"/>
  <c r="O243" i="3"/>
  <c r="S242" i="3"/>
  <c r="R242" i="3"/>
  <c r="Q242" i="3"/>
  <c r="P242" i="3"/>
  <c r="O242" i="3"/>
  <c r="S241" i="3"/>
  <c r="R241" i="3"/>
  <c r="Q241" i="3"/>
  <c r="P241" i="3"/>
  <c r="O241" i="3"/>
  <c r="S240" i="3"/>
  <c r="R240" i="3"/>
  <c r="Q240" i="3"/>
  <c r="P240" i="3"/>
  <c r="O240" i="3"/>
  <c r="S239" i="3"/>
  <c r="R239" i="3"/>
  <c r="Q239" i="3"/>
  <c r="P239" i="3"/>
  <c r="O239" i="3"/>
  <c r="S238" i="3"/>
  <c r="R238" i="3"/>
  <c r="Q238" i="3"/>
  <c r="P238" i="3"/>
  <c r="O238" i="3"/>
  <c r="S237" i="3"/>
  <c r="R237" i="3"/>
  <c r="Q237" i="3"/>
  <c r="P237" i="3"/>
  <c r="O237" i="3"/>
  <c r="S236" i="3"/>
  <c r="R236" i="3"/>
  <c r="Q236" i="3"/>
  <c r="P236" i="3"/>
  <c r="O236" i="3"/>
  <c r="S235" i="3"/>
  <c r="R235" i="3"/>
  <c r="Q235" i="3"/>
  <c r="P235" i="3"/>
  <c r="O235" i="3"/>
  <c r="S234" i="3"/>
  <c r="R234" i="3"/>
  <c r="Q234" i="3"/>
  <c r="P234" i="3"/>
  <c r="O234" i="3"/>
  <c r="S233" i="3"/>
  <c r="R233" i="3"/>
  <c r="Q233" i="3"/>
  <c r="P233" i="3"/>
  <c r="O233" i="3"/>
  <c r="S232" i="3"/>
  <c r="R232" i="3"/>
  <c r="Q232" i="3"/>
  <c r="P232" i="3"/>
  <c r="O232" i="3"/>
  <c r="S231" i="3"/>
  <c r="R231" i="3"/>
  <c r="Q231" i="3"/>
  <c r="P231" i="3"/>
  <c r="O231" i="3"/>
  <c r="S230" i="3"/>
  <c r="R230" i="3"/>
  <c r="Q230" i="3"/>
  <c r="P230" i="3"/>
  <c r="O230" i="3"/>
  <c r="S229" i="3"/>
  <c r="R229" i="3"/>
  <c r="Q229" i="3"/>
  <c r="P229" i="3"/>
  <c r="O229" i="3"/>
  <c r="S228" i="3"/>
  <c r="R228" i="3"/>
  <c r="Q228" i="3"/>
  <c r="P228" i="3"/>
  <c r="O228" i="3"/>
  <c r="S227" i="3"/>
  <c r="R227" i="3"/>
  <c r="Q227" i="3"/>
  <c r="P227" i="3"/>
  <c r="O227" i="3"/>
  <c r="S226" i="3"/>
  <c r="R226" i="3"/>
  <c r="Q226" i="3"/>
  <c r="P226" i="3"/>
  <c r="O226" i="3"/>
  <c r="S225" i="3"/>
  <c r="R225" i="3"/>
  <c r="Q225" i="3"/>
  <c r="P225" i="3"/>
  <c r="O225" i="3"/>
  <c r="S224" i="3"/>
  <c r="R224" i="3"/>
  <c r="Q224" i="3"/>
  <c r="P224" i="3"/>
  <c r="O224" i="3"/>
  <c r="S223" i="3"/>
  <c r="R223" i="3"/>
  <c r="Q223" i="3"/>
  <c r="P223" i="3"/>
  <c r="O223" i="3"/>
  <c r="S222" i="3"/>
  <c r="R222" i="3"/>
  <c r="Q222" i="3"/>
  <c r="P222" i="3"/>
  <c r="O222" i="3"/>
  <c r="S221" i="3"/>
  <c r="R221" i="3"/>
  <c r="Q221" i="3"/>
  <c r="P221" i="3"/>
  <c r="O221" i="3"/>
  <c r="S220" i="3"/>
  <c r="R220" i="3"/>
  <c r="Q220" i="3"/>
  <c r="P220" i="3"/>
  <c r="O220" i="3"/>
  <c r="S219" i="3"/>
  <c r="R219" i="3"/>
  <c r="Q219" i="3"/>
  <c r="P219" i="3"/>
  <c r="O219" i="3"/>
  <c r="S218" i="3"/>
  <c r="R218" i="3"/>
  <c r="Q218" i="3"/>
  <c r="P218" i="3"/>
  <c r="O218" i="3"/>
  <c r="S217" i="3"/>
  <c r="R217" i="3"/>
  <c r="Q217" i="3"/>
  <c r="P217" i="3"/>
  <c r="O217" i="3"/>
  <c r="S216" i="3"/>
  <c r="R216" i="3"/>
  <c r="Q216" i="3"/>
  <c r="P216" i="3"/>
  <c r="O216" i="3"/>
  <c r="S215" i="3"/>
  <c r="R215" i="3"/>
  <c r="Q215" i="3"/>
  <c r="P215" i="3"/>
  <c r="O215" i="3"/>
  <c r="S214" i="3"/>
  <c r="R214" i="3"/>
  <c r="Q214" i="3"/>
  <c r="P214" i="3"/>
  <c r="O214" i="3"/>
  <c r="S213" i="3"/>
  <c r="R213" i="3"/>
  <c r="Q213" i="3"/>
  <c r="P213" i="3"/>
  <c r="O213" i="3"/>
  <c r="S212" i="3"/>
  <c r="R212" i="3"/>
  <c r="Q212" i="3"/>
  <c r="P212" i="3"/>
  <c r="O212" i="3"/>
  <c r="S211" i="3"/>
  <c r="R211" i="3"/>
  <c r="Q211" i="3"/>
  <c r="P211" i="3"/>
  <c r="O211" i="3"/>
  <c r="S210" i="3"/>
  <c r="R210" i="3"/>
  <c r="Q210" i="3"/>
  <c r="P210" i="3"/>
  <c r="O210" i="3"/>
  <c r="S209" i="3"/>
  <c r="R209" i="3"/>
  <c r="Q209" i="3"/>
  <c r="P209" i="3"/>
  <c r="O209" i="3"/>
  <c r="S208" i="3"/>
  <c r="R208" i="3"/>
  <c r="Q208" i="3"/>
  <c r="P208" i="3"/>
  <c r="O208" i="3"/>
  <c r="S207" i="3"/>
  <c r="R207" i="3"/>
  <c r="Q207" i="3"/>
  <c r="P207" i="3"/>
  <c r="O207" i="3"/>
  <c r="S206" i="3"/>
  <c r="R206" i="3"/>
  <c r="Q206" i="3"/>
  <c r="P206" i="3"/>
  <c r="O206" i="3"/>
  <c r="S205" i="3"/>
  <c r="R205" i="3"/>
  <c r="Q205" i="3"/>
  <c r="P205" i="3"/>
  <c r="O205" i="3"/>
  <c r="S204" i="3"/>
  <c r="R204" i="3"/>
  <c r="Q204" i="3"/>
  <c r="P204" i="3"/>
  <c r="O204" i="3"/>
  <c r="S203" i="3"/>
  <c r="R203" i="3"/>
  <c r="Q203" i="3"/>
  <c r="P203" i="3"/>
  <c r="O203" i="3"/>
  <c r="S202" i="3"/>
  <c r="R202" i="3"/>
  <c r="Q202" i="3"/>
  <c r="P202" i="3"/>
  <c r="O202" i="3"/>
  <c r="S201" i="3"/>
  <c r="R201" i="3"/>
  <c r="Q201" i="3"/>
  <c r="P201" i="3"/>
  <c r="O201" i="3"/>
  <c r="S200" i="3"/>
  <c r="R200" i="3"/>
  <c r="Q200" i="3"/>
  <c r="P200" i="3"/>
  <c r="O200" i="3"/>
  <c r="S199" i="3"/>
  <c r="R199" i="3"/>
  <c r="Q199" i="3"/>
  <c r="P199" i="3"/>
  <c r="O199" i="3"/>
  <c r="S198" i="3"/>
  <c r="R198" i="3"/>
  <c r="Q198" i="3"/>
  <c r="P198" i="3"/>
  <c r="O198" i="3"/>
  <c r="S197" i="3"/>
  <c r="R197" i="3"/>
  <c r="Q197" i="3"/>
  <c r="P197" i="3"/>
  <c r="O197" i="3"/>
  <c r="S196" i="3"/>
  <c r="R196" i="3"/>
  <c r="Q196" i="3"/>
  <c r="P196" i="3"/>
  <c r="O196" i="3"/>
  <c r="S195" i="3"/>
  <c r="R195" i="3"/>
  <c r="Q195" i="3"/>
  <c r="P195" i="3"/>
  <c r="O195" i="3"/>
  <c r="S194" i="3"/>
  <c r="R194" i="3"/>
  <c r="Q194" i="3"/>
  <c r="P194" i="3"/>
  <c r="O194" i="3"/>
  <c r="S193" i="3"/>
  <c r="R193" i="3"/>
  <c r="Q193" i="3"/>
  <c r="P193" i="3"/>
  <c r="O193" i="3"/>
  <c r="S192" i="3"/>
  <c r="R192" i="3"/>
  <c r="Q192" i="3"/>
  <c r="P192" i="3"/>
  <c r="O192" i="3"/>
  <c r="S191" i="3"/>
  <c r="R191" i="3"/>
  <c r="Q191" i="3"/>
  <c r="P191" i="3"/>
  <c r="O191" i="3"/>
  <c r="S190" i="3"/>
  <c r="R190" i="3"/>
  <c r="Q190" i="3"/>
  <c r="P190" i="3"/>
  <c r="O190" i="3"/>
  <c r="S189" i="3"/>
  <c r="R189" i="3"/>
  <c r="Q189" i="3"/>
  <c r="P189" i="3"/>
  <c r="O189" i="3"/>
  <c r="S188" i="3"/>
  <c r="R188" i="3"/>
  <c r="Q188" i="3"/>
  <c r="P188" i="3"/>
  <c r="O188" i="3"/>
  <c r="S187" i="3"/>
  <c r="R187" i="3"/>
  <c r="Q187" i="3"/>
  <c r="P187" i="3"/>
  <c r="O187" i="3"/>
  <c r="S186" i="3"/>
  <c r="R186" i="3"/>
  <c r="Q186" i="3"/>
  <c r="P186" i="3"/>
  <c r="O186" i="3"/>
  <c r="S185" i="3"/>
  <c r="R185" i="3"/>
  <c r="Q185" i="3"/>
  <c r="P185" i="3"/>
  <c r="O185" i="3"/>
  <c r="S184" i="3"/>
  <c r="R184" i="3"/>
  <c r="Q184" i="3"/>
  <c r="P184" i="3"/>
  <c r="O184" i="3"/>
  <c r="S183" i="3"/>
  <c r="R183" i="3"/>
  <c r="Q183" i="3"/>
  <c r="P183" i="3"/>
  <c r="O183" i="3"/>
  <c r="S182" i="3"/>
  <c r="R182" i="3"/>
  <c r="Q182" i="3"/>
  <c r="P182" i="3"/>
  <c r="O182" i="3"/>
  <c r="S181" i="3"/>
  <c r="R181" i="3"/>
  <c r="Q181" i="3"/>
  <c r="P181" i="3"/>
  <c r="O181" i="3"/>
  <c r="S180" i="3"/>
  <c r="R180" i="3"/>
  <c r="Q180" i="3"/>
  <c r="P180" i="3"/>
  <c r="O180" i="3"/>
  <c r="S179" i="3"/>
  <c r="R179" i="3"/>
  <c r="Q179" i="3"/>
  <c r="P179" i="3"/>
  <c r="O179" i="3"/>
  <c r="S178" i="3"/>
  <c r="R178" i="3"/>
  <c r="Q178" i="3"/>
  <c r="P178" i="3"/>
  <c r="O178" i="3"/>
  <c r="S177" i="3"/>
  <c r="R177" i="3"/>
  <c r="Q177" i="3"/>
  <c r="P177" i="3"/>
  <c r="O177" i="3"/>
  <c r="S176" i="3"/>
  <c r="R176" i="3"/>
  <c r="Q176" i="3"/>
  <c r="P176" i="3"/>
  <c r="O176" i="3"/>
  <c r="S175" i="3"/>
  <c r="R175" i="3"/>
  <c r="Q175" i="3"/>
  <c r="P175" i="3"/>
  <c r="O175" i="3"/>
  <c r="S174" i="3"/>
  <c r="R174" i="3"/>
  <c r="Q174" i="3"/>
  <c r="P174" i="3"/>
  <c r="O174" i="3"/>
  <c r="S173" i="3"/>
  <c r="R173" i="3"/>
  <c r="Q173" i="3"/>
  <c r="P173" i="3"/>
  <c r="O173" i="3"/>
  <c r="S172" i="3"/>
  <c r="R172" i="3"/>
  <c r="Q172" i="3"/>
  <c r="P172" i="3"/>
  <c r="O172" i="3"/>
  <c r="S171" i="3"/>
  <c r="R171" i="3"/>
  <c r="Q171" i="3"/>
  <c r="P171" i="3"/>
  <c r="O171" i="3"/>
  <c r="S170" i="3"/>
  <c r="R170" i="3"/>
  <c r="Q170" i="3"/>
  <c r="P170" i="3"/>
  <c r="O170" i="3"/>
  <c r="S169" i="3"/>
  <c r="R169" i="3"/>
  <c r="Q169" i="3"/>
  <c r="P169" i="3"/>
  <c r="O169" i="3"/>
  <c r="S168" i="3"/>
  <c r="R168" i="3"/>
  <c r="Q168" i="3"/>
  <c r="P168" i="3"/>
  <c r="O168" i="3"/>
  <c r="S167" i="3"/>
  <c r="R167" i="3"/>
  <c r="Q167" i="3"/>
  <c r="P167" i="3"/>
  <c r="O167" i="3"/>
  <c r="S166" i="3"/>
  <c r="R166" i="3"/>
  <c r="Q166" i="3"/>
  <c r="P166" i="3"/>
  <c r="O166" i="3"/>
  <c r="S165" i="3"/>
  <c r="R165" i="3"/>
  <c r="Q165" i="3"/>
  <c r="P165" i="3"/>
  <c r="O165" i="3"/>
  <c r="S164" i="3"/>
  <c r="R164" i="3"/>
  <c r="Q164" i="3"/>
  <c r="P164" i="3"/>
  <c r="O164" i="3"/>
  <c r="S163" i="3"/>
  <c r="R163" i="3"/>
  <c r="Q163" i="3"/>
  <c r="P163" i="3"/>
  <c r="O163" i="3"/>
  <c r="S162" i="3"/>
  <c r="R162" i="3"/>
  <c r="Q162" i="3"/>
  <c r="P162" i="3"/>
  <c r="O162" i="3"/>
  <c r="S161" i="3"/>
  <c r="R161" i="3"/>
  <c r="Q161" i="3"/>
  <c r="P161" i="3"/>
  <c r="O161" i="3"/>
  <c r="S160" i="3"/>
  <c r="R160" i="3"/>
  <c r="Q160" i="3"/>
  <c r="P160" i="3"/>
  <c r="O160" i="3"/>
  <c r="S159" i="3"/>
  <c r="R159" i="3"/>
  <c r="Q159" i="3"/>
  <c r="P159" i="3"/>
  <c r="O159" i="3"/>
  <c r="S158" i="3"/>
  <c r="R158" i="3"/>
  <c r="Q158" i="3"/>
  <c r="P158" i="3"/>
  <c r="O158" i="3"/>
  <c r="S157" i="3"/>
  <c r="R157" i="3"/>
  <c r="Q157" i="3"/>
  <c r="P157" i="3"/>
  <c r="O157" i="3"/>
  <c r="S156" i="3"/>
  <c r="R156" i="3"/>
  <c r="Q156" i="3"/>
  <c r="P156" i="3"/>
  <c r="O156" i="3"/>
  <c r="S155" i="3"/>
  <c r="R155" i="3"/>
  <c r="Q155" i="3"/>
  <c r="P155" i="3"/>
  <c r="O155" i="3"/>
  <c r="S154" i="3"/>
  <c r="R154" i="3"/>
  <c r="Q154" i="3"/>
  <c r="P154" i="3"/>
  <c r="O154" i="3"/>
  <c r="S153" i="3"/>
  <c r="R153" i="3"/>
  <c r="Q153" i="3"/>
  <c r="P153" i="3"/>
  <c r="O153" i="3"/>
  <c r="S152" i="3"/>
  <c r="R152" i="3"/>
  <c r="Q152" i="3"/>
  <c r="P152" i="3"/>
  <c r="O152" i="3"/>
  <c r="S151" i="3"/>
  <c r="R151" i="3"/>
  <c r="Q151" i="3"/>
  <c r="P151" i="3"/>
  <c r="O151" i="3"/>
  <c r="S150" i="3"/>
  <c r="R150" i="3"/>
  <c r="Q150" i="3"/>
  <c r="P150" i="3"/>
  <c r="O150" i="3"/>
  <c r="S149" i="3"/>
  <c r="R149" i="3"/>
  <c r="Q149" i="3"/>
  <c r="P149" i="3"/>
  <c r="O149" i="3"/>
  <c r="S148" i="3"/>
  <c r="R148" i="3"/>
  <c r="Q148" i="3"/>
  <c r="P148" i="3"/>
  <c r="O148" i="3"/>
  <c r="S147" i="3"/>
  <c r="R147" i="3"/>
  <c r="Q147" i="3"/>
  <c r="P147" i="3"/>
  <c r="O147" i="3"/>
  <c r="S146" i="3"/>
  <c r="R146" i="3"/>
  <c r="Q146" i="3"/>
  <c r="P146" i="3"/>
  <c r="O146" i="3"/>
  <c r="S145" i="3"/>
  <c r="R145" i="3"/>
  <c r="Q145" i="3"/>
  <c r="P145" i="3"/>
  <c r="O145" i="3"/>
  <c r="S144" i="3"/>
  <c r="R144" i="3"/>
  <c r="Q144" i="3"/>
  <c r="P144" i="3"/>
  <c r="O144" i="3"/>
  <c r="S143" i="3"/>
  <c r="R143" i="3"/>
  <c r="Q143" i="3"/>
  <c r="P143" i="3"/>
  <c r="O143" i="3"/>
  <c r="S142" i="3"/>
  <c r="R142" i="3"/>
  <c r="Q142" i="3"/>
  <c r="P142" i="3"/>
  <c r="O142" i="3"/>
  <c r="S141" i="3"/>
  <c r="R141" i="3"/>
  <c r="Q141" i="3"/>
  <c r="P141" i="3"/>
  <c r="O141" i="3"/>
  <c r="S140" i="3"/>
  <c r="R140" i="3"/>
  <c r="Q140" i="3"/>
  <c r="P140" i="3"/>
  <c r="O140" i="3"/>
  <c r="S139" i="3"/>
  <c r="R139" i="3"/>
  <c r="Q139" i="3"/>
  <c r="P139" i="3"/>
  <c r="O139" i="3"/>
  <c r="S138" i="3"/>
  <c r="R138" i="3"/>
  <c r="Q138" i="3"/>
  <c r="P138" i="3"/>
  <c r="O138" i="3"/>
  <c r="S137" i="3"/>
  <c r="R137" i="3"/>
  <c r="Q137" i="3"/>
  <c r="P137" i="3"/>
  <c r="O137" i="3"/>
  <c r="S136" i="3"/>
  <c r="R136" i="3"/>
  <c r="Q136" i="3"/>
  <c r="P136" i="3"/>
  <c r="O136" i="3"/>
  <c r="S135" i="3"/>
  <c r="R135" i="3"/>
  <c r="Q135" i="3"/>
  <c r="P135" i="3"/>
  <c r="O135" i="3"/>
  <c r="S134" i="3"/>
  <c r="R134" i="3"/>
  <c r="Q134" i="3"/>
  <c r="P134" i="3"/>
  <c r="O134" i="3"/>
  <c r="S133" i="3"/>
  <c r="R133" i="3"/>
  <c r="Q133" i="3"/>
  <c r="P133" i="3"/>
  <c r="O133" i="3"/>
  <c r="S132" i="3"/>
  <c r="R132" i="3"/>
  <c r="Q132" i="3"/>
  <c r="P132" i="3"/>
  <c r="O132" i="3"/>
  <c r="S131" i="3"/>
  <c r="R131" i="3"/>
  <c r="Q131" i="3"/>
  <c r="P131" i="3"/>
  <c r="O131" i="3"/>
  <c r="S130" i="3"/>
  <c r="R130" i="3"/>
  <c r="Q130" i="3"/>
  <c r="P130" i="3"/>
  <c r="O130" i="3"/>
  <c r="S129" i="3"/>
  <c r="R129" i="3"/>
  <c r="Q129" i="3"/>
  <c r="P129" i="3"/>
  <c r="O129" i="3"/>
  <c r="S128" i="3"/>
  <c r="R128" i="3"/>
  <c r="Q128" i="3"/>
  <c r="P128" i="3"/>
  <c r="O128" i="3"/>
  <c r="S127" i="3"/>
  <c r="R127" i="3"/>
  <c r="Q127" i="3"/>
  <c r="P127" i="3"/>
  <c r="O127" i="3"/>
  <c r="S126" i="3"/>
  <c r="R126" i="3"/>
  <c r="Q126" i="3"/>
  <c r="P126" i="3"/>
  <c r="O126" i="3"/>
  <c r="S125" i="3"/>
  <c r="R125" i="3"/>
  <c r="Q125" i="3"/>
  <c r="P125" i="3"/>
  <c r="O125" i="3"/>
  <c r="S124" i="3"/>
  <c r="R124" i="3"/>
  <c r="Q124" i="3"/>
  <c r="P124" i="3"/>
  <c r="O124" i="3"/>
  <c r="S123" i="3"/>
  <c r="R123" i="3"/>
  <c r="Q123" i="3"/>
  <c r="P123" i="3"/>
  <c r="O123" i="3"/>
  <c r="S122" i="3"/>
  <c r="R122" i="3"/>
  <c r="Q122" i="3"/>
  <c r="P122" i="3"/>
  <c r="O122" i="3"/>
  <c r="S121" i="3"/>
  <c r="R121" i="3"/>
  <c r="Q121" i="3"/>
  <c r="P121" i="3"/>
  <c r="O121" i="3"/>
  <c r="S120" i="3"/>
  <c r="R120" i="3"/>
  <c r="Q120" i="3"/>
  <c r="P120" i="3"/>
  <c r="O120" i="3"/>
  <c r="S119" i="3"/>
  <c r="R119" i="3"/>
  <c r="Q119" i="3"/>
  <c r="P119" i="3"/>
  <c r="O119" i="3"/>
  <c r="S118" i="3"/>
  <c r="R118" i="3"/>
  <c r="Q118" i="3"/>
  <c r="P118" i="3"/>
  <c r="O118" i="3"/>
  <c r="S117" i="3"/>
  <c r="R117" i="3"/>
  <c r="Q117" i="3"/>
  <c r="P117" i="3"/>
  <c r="O117" i="3"/>
  <c r="S116" i="3"/>
  <c r="R116" i="3"/>
  <c r="Q116" i="3"/>
  <c r="P116" i="3"/>
  <c r="O116" i="3"/>
  <c r="S115" i="3"/>
  <c r="R115" i="3"/>
  <c r="Q115" i="3"/>
  <c r="P115" i="3"/>
  <c r="O115" i="3"/>
  <c r="S114" i="3"/>
  <c r="R114" i="3"/>
  <c r="Q114" i="3"/>
  <c r="P114" i="3"/>
  <c r="O114" i="3"/>
  <c r="S113" i="3"/>
  <c r="R113" i="3"/>
  <c r="Q113" i="3"/>
  <c r="P113" i="3"/>
  <c r="O113" i="3"/>
  <c r="S112" i="3"/>
  <c r="R112" i="3"/>
  <c r="Q112" i="3"/>
  <c r="P112" i="3"/>
  <c r="O112" i="3"/>
  <c r="S111" i="3"/>
  <c r="R111" i="3"/>
  <c r="Q111" i="3"/>
  <c r="P111" i="3"/>
  <c r="O111" i="3"/>
  <c r="S110" i="3"/>
  <c r="R110" i="3"/>
  <c r="Q110" i="3"/>
  <c r="P110" i="3"/>
  <c r="O110" i="3"/>
  <c r="S109" i="3"/>
  <c r="R109" i="3"/>
  <c r="Q109" i="3"/>
  <c r="P109" i="3"/>
  <c r="O109" i="3"/>
  <c r="S108" i="3"/>
  <c r="R108" i="3"/>
  <c r="Q108" i="3"/>
  <c r="P108" i="3"/>
  <c r="O108" i="3"/>
  <c r="S107" i="3"/>
  <c r="R107" i="3"/>
  <c r="Q107" i="3"/>
  <c r="P107" i="3"/>
  <c r="O107" i="3"/>
  <c r="S106" i="3"/>
  <c r="R106" i="3"/>
  <c r="Q106" i="3"/>
  <c r="P106" i="3"/>
  <c r="O106" i="3"/>
  <c r="S105" i="3"/>
  <c r="R105" i="3"/>
  <c r="Q105" i="3"/>
  <c r="P105" i="3"/>
  <c r="O105" i="3"/>
  <c r="S104" i="3"/>
  <c r="R104" i="3"/>
  <c r="Q104" i="3"/>
  <c r="P104" i="3"/>
  <c r="O104" i="3"/>
  <c r="S103" i="3"/>
  <c r="R103" i="3"/>
  <c r="Q103" i="3"/>
  <c r="P103" i="3"/>
  <c r="O103" i="3"/>
  <c r="S102" i="3"/>
  <c r="R102" i="3"/>
  <c r="Q102" i="3"/>
  <c r="P102" i="3"/>
  <c r="O102" i="3"/>
  <c r="S101" i="3"/>
  <c r="R101" i="3"/>
  <c r="Q101" i="3"/>
  <c r="P101" i="3"/>
  <c r="O101" i="3"/>
  <c r="S100" i="3"/>
  <c r="R100" i="3"/>
  <c r="Q100" i="3"/>
  <c r="P100" i="3"/>
  <c r="O100" i="3"/>
  <c r="S99" i="3"/>
  <c r="R99" i="3"/>
  <c r="Q99" i="3"/>
  <c r="P99" i="3"/>
  <c r="O99" i="3"/>
  <c r="S98" i="3"/>
  <c r="R98" i="3"/>
  <c r="Q98" i="3"/>
  <c r="P98" i="3"/>
  <c r="O98" i="3"/>
  <c r="S97" i="3"/>
  <c r="R97" i="3"/>
  <c r="Q97" i="3"/>
  <c r="P97" i="3"/>
  <c r="O97" i="3"/>
  <c r="S96" i="3"/>
  <c r="R96" i="3"/>
  <c r="Q96" i="3"/>
  <c r="P96" i="3"/>
  <c r="O96" i="3"/>
  <c r="S95" i="3"/>
  <c r="R95" i="3"/>
  <c r="Q95" i="3"/>
  <c r="P95" i="3"/>
  <c r="O95" i="3"/>
  <c r="S94" i="3"/>
  <c r="R94" i="3"/>
  <c r="Q94" i="3"/>
  <c r="P94" i="3"/>
  <c r="O94" i="3"/>
  <c r="S93" i="3"/>
  <c r="R93" i="3"/>
  <c r="Q93" i="3"/>
  <c r="P93" i="3"/>
  <c r="O93" i="3"/>
  <c r="S92" i="3"/>
  <c r="R92" i="3"/>
  <c r="Q92" i="3"/>
  <c r="P92" i="3"/>
  <c r="O92" i="3"/>
  <c r="S91" i="3"/>
  <c r="R91" i="3"/>
  <c r="Q91" i="3"/>
  <c r="P91" i="3"/>
  <c r="O91" i="3"/>
  <c r="S90" i="3"/>
  <c r="R90" i="3"/>
  <c r="Q90" i="3"/>
  <c r="P90" i="3"/>
  <c r="O90" i="3"/>
  <c r="S89" i="3"/>
  <c r="R89" i="3"/>
  <c r="Q89" i="3"/>
  <c r="P89" i="3"/>
  <c r="O89" i="3"/>
  <c r="S88" i="3"/>
  <c r="R88" i="3"/>
  <c r="Q88" i="3"/>
  <c r="P88" i="3"/>
  <c r="O88" i="3"/>
  <c r="S87" i="3"/>
  <c r="R87" i="3"/>
  <c r="Q87" i="3"/>
  <c r="P87" i="3"/>
  <c r="O87" i="3"/>
  <c r="S86" i="3"/>
  <c r="R86" i="3"/>
  <c r="Q86" i="3"/>
  <c r="P86" i="3"/>
  <c r="O86" i="3"/>
  <c r="S85" i="3"/>
  <c r="R85" i="3"/>
  <c r="Q85" i="3"/>
  <c r="P85" i="3"/>
  <c r="O85" i="3"/>
  <c r="S84" i="3"/>
  <c r="R84" i="3"/>
  <c r="Q84" i="3"/>
  <c r="P84" i="3"/>
  <c r="O84" i="3"/>
  <c r="S83" i="3"/>
  <c r="R83" i="3"/>
  <c r="Q83" i="3"/>
  <c r="P83" i="3"/>
  <c r="O83" i="3"/>
  <c r="S82" i="3"/>
  <c r="R82" i="3"/>
  <c r="Q82" i="3"/>
  <c r="P82" i="3"/>
  <c r="O82" i="3"/>
  <c r="S81" i="3"/>
  <c r="R81" i="3"/>
  <c r="Q81" i="3"/>
  <c r="P81" i="3"/>
  <c r="O81" i="3"/>
  <c r="S80" i="3"/>
  <c r="R80" i="3"/>
  <c r="Q80" i="3"/>
  <c r="P80" i="3"/>
  <c r="O80" i="3"/>
  <c r="S79" i="3"/>
  <c r="R79" i="3"/>
  <c r="Q79" i="3"/>
  <c r="P79" i="3"/>
  <c r="O79" i="3"/>
  <c r="S78" i="3"/>
  <c r="R78" i="3"/>
  <c r="Q78" i="3"/>
  <c r="P78" i="3"/>
  <c r="O78" i="3"/>
  <c r="S77" i="3"/>
  <c r="R77" i="3"/>
  <c r="Q77" i="3"/>
  <c r="P77" i="3"/>
  <c r="O77" i="3"/>
  <c r="S76" i="3"/>
  <c r="R76" i="3"/>
  <c r="Q76" i="3"/>
  <c r="P76" i="3"/>
  <c r="O76" i="3"/>
  <c r="S75" i="3"/>
  <c r="R75" i="3"/>
  <c r="Q75" i="3"/>
  <c r="P75" i="3"/>
  <c r="O75" i="3"/>
  <c r="S74" i="3"/>
  <c r="R74" i="3"/>
  <c r="Q74" i="3"/>
  <c r="P74" i="3"/>
  <c r="O74" i="3"/>
  <c r="S73" i="3"/>
  <c r="R73" i="3"/>
  <c r="Q73" i="3"/>
  <c r="P73" i="3"/>
  <c r="O73" i="3"/>
  <c r="S72" i="3"/>
  <c r="R72" i="3"/>
  <c r="Q72" i="3"/>
  <c r="P72" i="3"/>
  <c r="O72" i="3"/>
  <c r="S71" i="3"/>
  <c r="R71" i="3"/>
  <c r="Q71" i="3"/>
  <c r="P71" i="3"/>
  <c r="O71" i="3"/>
  <c r="S70" i="3"/>
  <c r="R70" i="3"/>
  <c r="Q70" i="3"/>
  <c r="P70" i="3"/>
  <c r="O70" i="3"/>
  <c r="S69" i="3"/>
  <c r="R69" i="3"/>
  <c r="Q69" i="3"/>
  <c r="P69" i="3"/>
  <c r="O69" i="3"/>
  <c r="S68" i="3"/>
  <c r="R68" i="3"/>
  <c r="Q68" i="3"/>
  <c r="P68" i="3"/>
  <c r="O68" i="3"/>
  <c r="S67" i="3"/>
  <c r="R67" i="3"/>
  <c r="Q67" i="3"/>
  <c r="P67" i="3"/>
  <c r="O67" i="3"/>
  <c r="S66" i="3"/>
  <c r="R66" i="3"/>
  <c r="Q66" i="3"/>
  <c r="P66" i="3"/>
  <c r="O66" i="3"/>
  <c r="S65" i="3"/>
  <c r="R65" i="3"/>
  <c r="Q65" i="3"/>
  <c r="P65" i="3"/>
  <c r="O65" i="3"/>
  <c r="S64" i="3"/>
  <c r="R64" i="3"/>
  <c r="Q64" i="3"/>
  <c r="P64" i="3"/>
  <c r="O64" i="3"/>
  <c r="S63" i="3"/>
  <c r="R63" i="3"/>
  <c r="Q63" i="3"/>
  <c r="P63" i="3"/>
  <c r="O63" i="3"/>
  <c r="S62" i="3"/>
  <c r="R62" i="3"/>
  <c r="Q62" i="3"/>
  <c r="P62" i="3"/>
  <c r="O62" i="3"/>
  <c r="S61" i="3"/>
  <c r="R61" i="3"/>
  <c r="Q61" i="3"/>
  <c r="P61" i="3"/>
  <c r="O61" i="3"/>
  <c r="S60" i="3"/>
  <c r="R60" i="3"/>
  <c r="Q60" i="3"/>
  <c r="P60" i="3"/>
  <c r="O60" i="3"/>
  <c r="S59" i="3"/>
  <c r="R59" i="3"/>
  <c r="Q59" i="3"/>
  <c r="P59" i="3"/>
  <c r="O59" i="3"/>
  <c r="S58" i="3"/>
  <c r="R58" i="3"/>
  <c r="Q58" i="3"/>
  <c r="P58" i="3"/>
  <c r="O58" i="3"/>
  <c r="S57" i="3"/>
  <c r="R57" i="3"/>
  <c r="Q57" i="3"/>
  <c r="P57" i="3"/>
  <c r="O57" i="3"/>
  <c r="S56" i="3"/>
  <c r="R56" i="3"/>
  <c r="Q56" i="3"/>
  <c r="P56" i="3"/>
  <c r="O56" i="3"/>
  <c r="S55" i="3"/>
  <c r="R55" i="3"/>
  <c r="Q55" i="3"/>
  <c r="P55" i="3"/>
  <c r="O55" i="3"/>
  <c r="S54" i="3"/>
  <c r="R54" i="3"/>
  <c r="Q54" i="3"/>
  <c r="P54" i="3"/>
  <c r="O54" i="3"/>
  <c r="S53" i="3"/>
  <c r="R53" i="3"/>
  <c r="Q53" i="3"/>
  <c r="P53" i="3"/>
  <c r="O53" i="3"/>
  <c r="S52" i="3"/>
  <c r="R52" i="3"/>
  <c r="Q52" i="3"/>
  <c r="P52" i="3"/>
  <c r="O52" i="3"/>
  <c r="S51" i="3"/>
  <c r="R51" i="3"/>
  <c r="Q51" i="3"/>
  <c r="P51" i="3"/>
  <c r="O51" i="3"/>
  <c r="S50" i="3"/>
  <c r="R50" i="3"/>
  <c r="Q50" i="3"/>
  <c r="P50" i="3"/>
  <c r="O50" i="3"/>
  <c r="S49" i="3"/>
  <c r="R49" i="3"/>
  <c r="Q49" i="3"/>
  <c r="P49" i="3"/>
  <c r="O49" i="3"/>
  <c r="S48" i="3"/>
  <c r="R48" i="3"/>
  <c r="Q48" i="3"/>
  <c r="P48" i="3"/>
  <c r="O48" i="3"/>
  <c r="S47" i="3"/>
  <c r="R47" i="3"/>
  <c r="Q47" i="3"/>
  <c r="P47" i="3"/>
  <c r="O47" i="3"/>
  <c r="S46" i="3"/>
  <c r="R46" i="3"/>
  <c r="Q46" i="3"/>
  <c r="P46" i="3"/>
  <c r="O46" i="3"/>
  <c r="S45" i="3"/>
  <c r="R45" i="3"/>
  <c r="Q45" i="3"/>
  <c r="P45" i="3"/>
  <c r="O45" i="3"/>
  <c r="S44" i="3"/>
  <c r="R44" i="3"/>
  <c r="Q44" i="3"/>
  <c r="P44" i="3"/>
  <c r="O44" i="3"/>
  <c r="S43" i="3"/>
  <c r="R43" i="3"/>
  <c r="Q43" i="3"/>
  <c r="P43" i="3"/>
  <c r="O43" i="3"/>
  <c r="S42" i="3"/>
  <c r="R42" i="3"/>
  <c r="Q42" i="3"/>
  <c r="P42" i="3"/>
  <c r="O42" i="3"/>
  <c r="S41" i="3"/>
  <c r="R41" i="3"/>
  <c r="Q41" i="3"/>
  <c r="P41" i="3"/>
  <c r="O41" i="3"/>
  <c r="S40" i="3"/>
  <c r="R40" i="3"/>
  <c r="Q40" i="3"/>
  <c r="P40" i="3"/>
  <c r="O40" i="3"/>
  <c r="S39" i="3"/>
  <c r="R39" i="3"/>
  <c r="Q39" i="3"/>
  <c r="P39" i="3"/>
  <c r="O39" i="3"/>
  <c r="S38" i="3"/>
  <c r="R38" i="3"/>
  <c r="Q38" i="3"/>
  <c r="P38" i="3"/>
  <c r="O38" i="3"/>
  <c r="S37" i="3"/>
  <c r="R37" i="3"/>
  <c r="Q37" i="3"/>
  <c r="P37" i="3"/>
  <c r="O37" i="3"/>
  <c r="S36" i="3"/>
  <c r="R36" i="3"/>
  <c r="Q36" i="3"/>
  <c r="P36" i="3"/>
  <c r="O36" i="3"/>
  <c r="S35" i="3"/>
  <c r="R35" i="3"/>
  <c r="Q35" i="3"/>
  <c r="P35" i="3"/>
  <c r="O35" i="3"/>
  <c r="S34" i="3"/>
  <c r="R34" i="3"/>
  <c r="Q34" i="3"/>
  <c r="P34" i="3"/>
  <c r="O34" i="3"/>
  <c r="S33" i="3"/>
  <c r="R33" i="3"/>
  <c r="Q33" i="3"/>
  <c r="P33" i="3"/>
  <c r="O33" i="3"/>
  <c r="S32" i="3"/>
  <c r="R32" i="3"/>
  <c r="Q32" i="3"/>
  <c r="P32" i="3"/>
  <c r="O32" i="3"/>
  <c r="S31" i="3"/>
  <c r="R31" i="3"/>
  <c r="Q31" i="3"/>
  <c r="P31" i="3"/>
  <c r="O31" i="3"/>
  <c r="S30" i="3"/>
  <c r="R30" i="3"/>
  <c r="Q30" i="3"/>
  <c r="P30" i="3"/>
  <c r="O30" i="3"/>
  <c r="S29" i="3"/>
  <c r="R29" i="3"/>
  <c r="Q29" i="3"/>
  <c r="P29" i="3"/>
  <c r="O29" i="3"/>
  <c r="S28" i="3"/>
  <c r="R28" i="3"/>
  <c r="Q28" i="3"/>
  <c r="P28" i="3"/>
  <c r="O28" i="3"/>
  <c r="S27" i="3"/>
  <c r="R27" i="3"/>
  <c r="Q27" i="3"/>
  <c r="P27" i="3"/>
  <c r="O27" i="3"/>
  <c r="S26" i="3"/>
  <c r="R26" i="3"/>
  <c r="Q26" i="3"/>
  <c r="P26" i="3"/>
  <c r="O26" i="3"/>
  <c r="S25" i="3"/>
  <c r="R25" i="3"/>
  <c r="Q25" i="3"/>
  <c r="P25" i="3"/>
  <c r="O25" i="3"/>
  <c r="S24" i="3"/>
  <c r="R24" i="3"/>
  <c r="Q24" i="3"/>
  <c r="P24" i="3"/>
  <c r="O24" i="3"/>
  <c r="S23" i="3"/>
  <c r="R23" i="3"/>
  <c r="Q23" i="3"/>
  <c r="P23" i="3"/>
  <c r="O23" i="3"/>
  <c r="S22" i="3"/>
  <c r="R22" i="3"/>
  <c r="Q22" i="3"/>
  <c r="P22" i="3"/>
  <c r="O22" i="3"/>
  <c r="S21" i="3"/>
  <c r="R21" i="3"/>
  <c r="Q21" i="3"/>
  <c r="P21" i="3"/>
  <c r="O21" i="3"/>
  <c r="S20" i="3"/>
  <c r="R20" i="3"/>
  <c r="Q20" i="3"/>
  <c r="P20" i="3"/>
  <c r="O20" i="3"/>
  <c r="S19" i="3"/>
  <c r="R19" i="3"/>
  <c r="Q19" i="3"/>
  <c r="P19" i="3"/>
  <c r="O19" i="3"/>
  <c r="S18" i="3"/>
  <c r="R18" i="3"/>
  <c r="Q18" i="3"/>
  <c r="P18" i="3"/>
  <c r="O18" i="3"/>
  <c r="S17" i="3"/>
  <c r="R17" i="3"/>
  <c r="Q17" i="3"/>
  <c r="P17" i="3"/>
  <c r="O17" i="3"/>
  <c r="S16" i="3"/>
  <c r="R16" i="3"/>
  <c r="Q16" i="3"/>
  <c r="P16" i="3"/>
  <c r="O16" i="3"/>
  <c r="S15" i="3"/>
  <c r="Q15" i="3"/>
  <c r="P15" i="3"/>
  <c r="I19" i="4" s="1"/>
  <c r="O15" i="3"/>
  <c r="H19" i="4" s="1"/>
  <c r="S14" i="3"/>
  <c r="P14" i="3"/>
  <c r="O14" i="3"/>
  <c r="S13" i="3"/>
  <c r="R13" i="3"/>
  <c r="Q13" i="3"/>
  <c r="P13" i="3"/>
  <c r="I22" i="4" s="1"/>
  <c r="O13" i="3"/>
  <c r="H22" i="4" s="1"/>
  <c r="S12" i="3"/>
  <c r="P12" i="3"/>
  <c r="D17" i="4" s="1"/>
  <c r="O12" i="3"/>
  <c r="S11" i="3"/>
  <c r="Q11" i="3"/>
  <c r="P11" i="3"/>
  <c r="O11" i="3"/>
  <c r="S10" i="3"/>
  <c r="Q10" i="3"/>
  <c r="P10" i="3"/>
  <c r="I16" i="4" s="1"/>
  <c r="O10" i="3"/>
  <c r="H16" i="4" s="1"/>
  <c r="S9" i="3"/>
  <c r="P9" i="3"/>
  <c r="O9" i="3"/>
  <c r="S8" i="3"/>
  <c r="Q8" i="3"/>
  <c r="P8" i="3"/>
  <c r="O8" i="3"/>
  <c r="S7" i="3"/>
  <c r="P7" i="3"/>
  <c r="O7" i="3"/>
  <c r="S6" i="3"/>
  <c r="R6" i="3"/>
  <c r="P6" i="3"/>
  <c r="I13" i="4" s="1"/>
  <c r="O6" i="3"/>
  <c r="S5" i="3"/>
  <c r="R5" i="3"/>
  <c r="Q5" i="3"/>
  <c r="P5" i="3"/>
  <c r="O5" i="3"/>
  <c r="S4" i="3"/>
  <c r="P4" i="3"/>
  <c r="O4" i="3"/>
  <c r="B5" i="2"/>
  <c r="Q12" i="3" s="1"/>
  <c r="C23" i="4" l="1"/>
  <c r="B24" i="4"/>
  <c r="C16" i="4"/>
  <c r="B27" i="4"/>
  <c r="D16" i="4"/>
  <c r="D27" i="4"/>
  <c r="C17" i="4"/>
  <c r="R9" i="3"/>
  <c r="B17" i="4"/>
  <c r="H13" i="4"/>
  <c r="Q14" i="3"/>
  <c r="Q6" i="3"/>
  <c r="R14" i="3"/>
  <c r="R10" i="3"/>
  <c r="Q7" i="3"/>
  <c r="R15" i="3"/>
  <c r="R11" i="3"/>
  <c r="R7" i="3"/>
  <c r="B8" i="4"/>
  <c r="B4" i="4"/>
  <c r="D12" i="4"/>
  <c r="B3" i="4"/>
  <c r="B6" i="4" s="1"/>
  <c r="R12" i="3"/>
  <c r="R4" i="3"/>
  <c r="R8" i="3"/>
  <c r="C13" i="4"/>
  <c r="B29" i="4"/>
  <c r="C18" i="4"/>
  <c r="B18" i="4"/>
  <c r="C30" i="4"/>
  <c r="D13" i="4"/>
  <c r="H14" i="4"/>
  <c r="I14" i="4"/>
  <c r="D18" i="4"/>
  <c r="D30" i="4"/>
  <c r="Q9" i="3"/>
  <c r="D14" i="4"/>
  <c r="C14" i="4"/>
  <c r="B12" i="4"/>
  <c r="B28" i="4"/>
  <c r="B23" i="4"/>
  <c r="C12" i="4"/>
  <c r="B15" i="4"/>
  <c r="C28" i="4"/>
  <c r="C15" i="4"/>
  <c r="B21" i="4"/>
  <c r="H12" i="4"/>
  <c r="C21" i="4"/>
  <c r="I12" i="4"/>
  <c r="C24" i="4"/>
  <c r="C29" i="4"/>
  <c r="C19" i="4"/>
  <c r="B22" i="4"/>
  <c r="D19" i="4"/>
  <c r="C22" i="4"/>
  <c r="B26" i="4"/>
  <c r="B31" i="4"/>
  <c r="C26" i="4"/>
  <c r="C31" i="4"/>
  <c r="Q4" i="3"/>
  <c r="B9" i="4" l="1"/>
</calcChain>
</file>

<file path=xl/sharedStrings.xml><?xml version="1.0" encoding="utf-8"?>
<sst xmlns="http://schemas.openxmlformats.org/spreadsheetml/2006/main" count="304" uniqueCount="230">
  <si>
    <t>Home Inventory for Insurance (Excel)</t>
  </si>
  <si>
    <t>Toolkit by GroupChatOn · free template · https://toolkit.groupchaton.com</t>
  </si>
  <si>
    <t>After a fire, flood or theft, an insurer asks for a list of what was lost, what it cost and proof that you owned it. Few people can write that list from memory on the worst day of the year. This workbook lets you walk through the home room by room once, noting each valuable item with its brand, serial number, purchase date, price and where the bill is kept, and checks whether you have a photo and a receipt for each. Totals by room and category tell you whether your contents cover is in the right range.</t>
  </si>
  <si>
    <t>Colours</t>
  </si>
  <si>
    <t>Yellow cells: type or pick here.</t>
  </si>
  <si>
    <t>Grey and white cells: calculate by themselves. Don't type over them.</t>
  </si>
  <si>
    <t>Steps</t>
  </si>
  <si>
    <t>On the Settings sheet type your address, currency symbol, insurer and policy number, and change the list of rooms to match your home.</t>
  </si>
  <si>
    <t>Walk through one room at a time. For each item worth listing, add a row: room, item, category, brand and model, serial number (usually on a sticker at the back or bottom), purchase date and price.</t>
  </si>
  <si>
    <t>Take a photo of each item and its serial number sticker, and mark "Photo taken" Yes. Mark "Receipt kept" Yes when you have the bill and note where it is.</t>
  </si>
  <si>
    <t>If an item is old, type an estimated value now; otherwise the price paid is used.</t>
  </si>
  <si>
    <t>Check the Summary sheet: the total value is a rough guide to the contents sum insured you may want to discuss with your insurer.</t>
  </si>
  <si>
    <t>Add new purchases the day you buy them, and save a copy of the file outside the home (cloud storage or with a relative).</t>
  </si>
  <si>
    <t>Tips</t>
  </si>
  <si>
    <t>•</t>
  </si>
  <si>
    <t>Jewellery, watches, art and collectibles often have limits in a standard contents policy; list them separately and ask your insurer whether they need to be declared.</t>
  </si>
  <si>
    <t>A short video walking through each room, with cupboards opened, is a quick extra record alongside this list.</t>
  </si>
  <si>
    <t>Keep the photos and scanned bills in one folder named after the room, and write that folder in "Receipt kept at".</t>
  </si>
  <si>
    <t>Warranty dates help even without a claim: the Summary shows how many items are still under warranty before you pay for a repair.</t>
  </si>
  <si>
    <t>Full guide, questions and answers, and more free templates:</t>
  </si>
  <si>
    <t>https://toolkit.groupchaton.com/home-money/hm-home-inventory-excel/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</si>
  <si>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</si>
  <si>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</si>
  <si>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</si>
  <si>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Yellow cells: type or pick. The other sheets read from here.</t>
  </si>
  <si>
    <t>Rooms (edit freely)</t>
  </si>
  <si>
    <t>Household and address</t>
  </si>
  <si>
    <t>Flat 2B, Green Park, Ludhiana</t>
  </si>
  <si>
    <t>Living room</t>
  </si>
  <si>
    <t>Currency symbol</t>
  </si>
  <si>
    <t>₹</t>
  </si>
  <si>
    <t>Kitchen</t>
  </si>
  <si>
    <t>As on (today unless you type a date)</t>
  </si>
  <si>
    <t>Main bedroom</t>
  </si>
  <si>
    <t>Insurer</t>
  </si>
  <si>
    <t>Bajaj Allianz</t>
  </si>
  <si>
    <t>Second bedroom</t>
  </si>
  <si>
    <t>Contents policy no. (last 4)</t>
  </si>
  <si>
    <t>5521</t>
  </si>
  <si>
    <t>Kids' room</t>
  </si>
  <si>
    <t>Contents sum insured</t>
  </si>
  <si>
    <t>Study</t>
  </si>
  <si>
    <t>Balcony / store</t>
  </si>
  <si>
    <t>Garage / parking</t>
  </si>
  <si>
    <t>Home contents</t>
  </si>
  <si>
    <t>Amounts in the currency set on the Settings sheet</t>
  </si>
  <si>
    <t>One row per item, or one row per group of small items.</t>
  </si>
  <si>
    <t>Room</t>
  </si>
  <si>
    <t>Item</t>
  </si>
  <si>
    <t>Category</t>
  </si>
  <si>
    <t>Brand / model</t>
  </si>
  <si>
    <t>Serial no.</t>
  </si>
  <si>
    <t>Bought on</t>
  </si>
  <si>
    <t>Qty</t>
  </si>
  <si>
    <t>Price paid (each)</t>
  </si>
  <si>
    <t>Value now (each, optional)</t>
  </si>
  <si>
    <t>Warranty until</t>
  </si>
  <si>
    <t>Receipt kept at</t>
  </si>
  <si>
    <t>Photo taken</t>
  </si>
  <si>
    <t>Receipt kept</t>
  </si>
  <si>
    <t>Notes</t>
  </si>
  <si>
    <t>Total paid</t>
  </si>
  <si>
    <t>Value for claim</t>
  </si>
  <si>
    <t>Warranty</t>
  </si>
  <si>
    <t>Age (years)</t>
  </si>
  <si>
    <t>Proof</t>
  </si>
  <si>
    <t>LED TV 55 inch</t>
  </si>
  <si>
    <t>Electronics</t>
  </si>
  <si>
    <t>Samsung UA55CU8000</t>
  </si>
  <si>
    <t>SN-0X7731</t>
  </si>
  <si>
    <t>Blue folder › Bills</t>
  </si>
  <si>
    <t>Yes</t>
  </si>
  <si>
    <t>Wall mount included</t>
  </si>
  <si>
    <t>Sofa set (3+1+1)</t>
  </si>
  <si>
    <t>Furniture</t>
  </si>
  <si>
    <t>Local carpenter</t>
  </si>
  <si>
    <t>Split AC 1.5 ton</t>
  </si>
  <si>
    <t>Appliances</t>
  </si>
  <si>
    <t>Daikin FTKF50</t>
  </si>
  <si>
    <t>DK5521980</t>
  </si>
  <si>
    <t>Email (Croma)</t>
  </si>
  <si>
    <t>Compressor warranty 5 years</t>
  </si>
  <si>
    <t>Refrigerator 340 L</t>
  </si>
  <si>
    <t>LG GL-T382</t>
  </si>
  <si>
    <t>210KR0331</t>
  </si>
  <si>
    <t>Microwave oven</t>
  </si>
  <si>
    <t>IFB 25BC4</t>
  </si>
  <si>
    <t>IFB77120</t>
  </si>
  <si>
    <t>No</t>
  </si>
  <si>
    <t>Bill not found</t>
  </si>
  <si>
    <t>Mixer grinder</t>
  </si>
  <si>
    <t>Preethi Zodiac</t>
  </si>
  <si>
    <t>Phone › Photos › Bills</t>
  </si>
  <si>
    <t>Gold jewellery (set)</t>
  </si>
  <si>
    <t>Jewellery and watches</t>
  </si>
  <si>
    <t>22 carat, 38 g</t>
  </si>
  <si>
    <t>Bank locker 214</t>
  </si>
  <si>
    <t>Ask insurer if it must be declared</t>
  </si>
  <si>
    <t>Wardrobe (sliding)</t>
  </si>
  <si>
    <t>Godrej Interio</t>
  </si>
  <si>
    <t>Laptop</t>
  </si>
  <si>
    <t>Dell Inspiron 14</t>
  </si>
  <si>
    <t>CN-0H5T2</t>
  </si>
  <si>
    <t>Email (Dell)</t>
  </si>
  <si>
    <t>Books</t>
  </si>
  <si>
    <t>Books and media</t>
  </si>
  <si>
    <t>About 150 books</t>
  </si>
  <si>
    <t>Estimated</t>
  </si>
  <si>
    <t>Washing machine</t>
  </si>
  <si>
    <t>Bosch 7 kg front load</t>
  </si>
  <si>
    <t>WAJ240ZBIN-88</t>
  </si>
  <si>
    <t>Bicycle</t>
  </si>
  <si>
    <t>Sports and bicycles</t>
  </si>
  <si>
    <t>Firefox Rapide</t>
  </si>
  <si>
    <t>FF2210</t>
  </si>
  <si>
    <t>Summary</t>
  </si>
  <si>
    <t>Total value for a claim</t>
  </si>
  <si>
    <t>Total price paid</t>
  </si>
  <si>
    <t>Contents sum insured (Settings)</t>
  </si>
  <si>
    <t>Value ÷ sum insured</t>
  </si>
  <si>
    <t>Items listed</t>
  </si>
  <si>
    <t>Items with photo and receipt</t>
  </si>
  <si>
    <t>Items under warranty</t>
  </si>
  <si>
    <t>Items</t>
  </si>
  <si>
    <t>Price paid</t>
  </si>
  <si>
    <t>Kitchenware</t>
  </si>
  <si>
    <t>Clothing and bags</t>
  </si>
  <si>
    <t>Art and collectibles</t>
  </si>
  <si>
    <t>Musical instruments</t>
  </si>
  <si>
    <t>Tools</t>
  </si>
  <si>
    <t>Other</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</si>
  <si>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</si>
  <si>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</si>
  <si>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</si>
  <si>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</si>
  <si>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</si>
  <si>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</si>
  <si>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</si>
  <si>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</si>
  <si>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</si>
  <si>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</si>
  <si>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</si>
  <si>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</si>
  <si>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</si>
  <si>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</si>
  <si>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</si>
  <si>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</si>
  <si>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</si>
  <si>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</si>
  <si>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</si>
  <si>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</si>
  <si>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Twenty-One</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</si>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</sst>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4">
    <border>
      <left/>
      <right/>
      <top/>
      <bottom/>
      <diagonal/>
    </border>
    <border>
      <left style="thin">
        <color rgb="FFCBD5E1"/>
      </left>
      <right style="thin">
        <color rgb="FFCBD5E1"/>
      </right>
      <top style="thin">
        <color rgb="FFCBD5E1"/>
      </top>
      <bottom style="thin">
        <color rgb="FFCBD5E1"/>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0" fontId="0" fillId="2" borderId="1" xfId="0" applyFill="1" applyBorder="1" applyProtection="1">
      <protection locked="0"/>
    </xf>
    <xf numFmtId="14" fontId="0" fillId="2" borderId="1" xfId="0" applyNumberFormat="1" applyFill="1" applyBorder="1" applyAlignment="1" applyProtection="1">
      <alignment horizontal="left" vertical="center"/>
      <protection locked="0"/>
    </xf>
    <xf numFmtId="3" fontId="0" fillId="2" borderId="1" xfId="0" applyNumberFormat="1" applyFill="1" applyBorder="1" applyAlignment="1" applyProtection="1">
      <alignment horizontal="left" vertical="center"/>
      <protection locked="0"/>
    </xf>
    <xf numFmtId="0" fontId="9" fillId="0" borderId="0" xfId="0" applyFont="1"/>
    <xf numFmtId="0" fontId="10" fillId="4" borderId="1" xfId="0" applyFont="1" applyFill="1" applyBorder="1" applyAlignment="1">
      <alignment horizontal="center" vertical="center" wrapText="1"/>
    </xf>
    <xf numFmtId="14" fontId="0" fillId="2" borderId="1" xfId="0" applyNumberFormat="1" applyFill="1" applyBorder="1" applyProtection="1">
      <protection locked="0"/>
    </xf>
    <xf numFmtId="3" fontId="0" fillId="2" borderId="1" xfId="0" applyNumberFormat="1" applyFill="1" applyBorder="1" applyProtection="1">
      <protection locked="0"/>
    </xf>
    <xf numFmtId="3" fontId="0" fillId="3" borderId="1" xfId="0" applyNumberFormat="1" applyFill="1" applyBorder="1"/>
    <xf numFmtId="0" fontId="0" fillId="3" borderId="1" xfId="0" applyFill="1" applyBorder="1"/>
    <xf numFmtId="164" fontId="0" fillId="3" borderId="1" xfId="0" applyNumberFormat="1" applyFill="1" applyBorder="1"/>
    <xf numFmtId="0" fontId="3" fillId="0" borderId="0" xfId="0" applyFont="1"/>
    <xf numFmtId="0" fontId="0" fillId="0" borderId="1" xfId="0" applyBorder="1"/>
    <xf numFmtId="0" fontId="0" fillId="3" borderId="1" xfId="0" applyFill="1" applyBorder="1" applyAlignment="1">
      <alignment horizontal="center" vertical="center"/>
    </xf>
    <xf numFmtId="3" fontId="6" fillId="5" borderId="1" xfId="0" applyNumberFormat="1" applyFont="1" applyFill="1" applyBorder="1" applyAlignment="1">
      <alignment horizontal="right" vertical="center"/>
    </xf>
    <xf numFmtId="0" fontId="0" fillId="0" borderId="2" xfId="0" applyBorder="1"/>
    <xf numFmtId="0" fontId="0" fillId="0" borderId="3" xfId="0" applyBorder="1"/>
    <xf numFmtId="3" fontId="0" fillId="3" borderId="1" xfId="0" applyNumberFormat="1" applyFill="1" applyBorder="1" applyAlignment="1">
      <alignment horizontal="right" vertical="center"/>
    </xf>
    <xf numFmtId="9" fontId="6" fillId="5" borderId="1" xfId="0" applyNumberFormat="1" applyFont="1" applyFill="1" applyBorder="1" applyAlignment="1">
      <alignment horizontal="right" vertical="center"/>
    </xf>
    <xf numFmtId="0" fontId="0" fillId="3" borderId="1" xfId="0" applyFill="1" applyBorder="1" applyAlignment="1">
      <alignment horizontal="right" vertical="center"/>
    </xf>
  </cellXfs>
  <cellStyles count="1">
    <cellStyle name="Normal" xfId="0" builtinId="0"/>
  </cellStyles>
  <dxfs count="2">
    <dxf>
      <fill>
        <patternFill patternType="solid">
          <fgColor rgb="FFFDE68A"/>
        </patternFill>
      </fill>
    </dxf>
    <dxf>
      <fill>
        <patternFill patternType="solid">
          <fgColor rgb="FFFDE68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Value for claim by category</a:t>
            </a:r>
          </a:p>
        </c:rich>
      </c:tx>
      <c:overlay val="1"/>
    </c:title>
    <c:autoTitleDeleted val="0"/>
    <c:plotArea>
      <c:layout/>
      <c:barChart>
        <c:barDir val="bar"/>
        <c:grouping val="clustered"/>
        <c:varyColors val="1"/>
        <c:ser>
          <c:idx val="0"/>
          <c:order val="0"/>
          <c:tx>
            <c:strRef>
              <c:f>Summary!$I$11</c:f>
              <c:strCache>
                <c:ptCount val="1"/>
                <c:pt idx="0">
                  <c:v>Value for claim</c:v>
                </c:pt>
              </c:strCache>
            </c:strRef>
          </c:tx>
          <c:spPr>
            <a:solidFill>
              <a:srgbClr val="DB2777"/>
            </a:solidFill>
            <a:ln>
              <a:prstDash val="solid"/>
            </a:ln>
          </c:spPr>
          <c:invertIfNegative val="1"/>
          <c:cat>
            <c:strRef>
              <c:f>Summary!$F$12:$F$23</c:f>
              <c:strCache>
                <c:ptCount val="12"/>
                <c:pt idx="0">
                  <c:v>Electronics</c:v>
                </c:pt>
                <c:pt idx="1">
                  <c:v>Appliances</c:v>
                </c:pt>
                <c:pt idx="2">
                  <c:v>Furniture</c:v>
                </c:pt>
                <c:pt idx="3">
                  <c:v>Kitchenware</c:v>
                </c:pt>
                <c:pt idx="4">
                  <c:v>Jewellery and watches</c:v>
                </c:pt>
                <c:pt idx="5">
                  <c:v>Clothing and bags</c:v>
                </c:pt>
                <c:pt idx="6">
                  <c:v>Art and collectibles</c:v>
                </c:pt>
                <c:pt idx="7">
                  <c:v>Sports and bicycles</c:v>
                </c:pt>
                <c:pt idx="8">
                  <c:v>Musical instruments</c:v>
                </c:pt>
                <c:pt idx="9">
                  <c:v>Tools</c:v>
                </c:pt>
                <c:pt idx="10">
                  <c:v>Books and media</c:v>
                </c:pt>
                <c:pt idx="11">
                  <c:v>Other</c:v>
                </c:pt>
              </c:strCache>
            </c:strRef>
          </c:cat>
          <c:val>
            <c:numRef>
              <c:f>Summary!$I$12:$I$23</c:f>
              <c:numCache>
                <c:formatCode>#,##0</c:formatCode>
                <c:ptCount val="12"/>
                <c:pt idx="0">
                  <c:v>102990</c:v>
                </c:pt>
                <c:pt idx="1">
                  <c:v>107700</c:v>
                </c:pt>
                <c:pt idx="2">
                  <c:v>52000</c:v>
                </c:pt>
                <c:pt idx="3">
                  <c:v>0</c:v>
                </c:pt>
                <c:pt idx="4">
                  <c:v>280000</c:v>
                </c:pt>
                <c:pt idx="5">
                  <c:v>0</c:v>
                </c:pt>
                <c:pt idx="6">
                  <c:v>0</c:v>
                </c:pt>
                <c:pt idx="7">
                  <c:v>18500</c:v>
                </c:pt>
                <c:pt idx="8">
                  <c:v>0</c:v>
                </c:pt>
                <c:pt idx="9">
                  <c:v>0</c:v>
                </c:pt>
                <c:pt idx="10">
                  <c:v>45000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465C-4601-9F44-D4907A792EA4}"/>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numFmt formatCode="#,##0"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10</xdr:col>
      <xdr:colOff>0</xdr:colOff>
      <xdr:row>2</xdr:row>
      <xdr:rowOff>0</xdr:rowOff>
    </xdr:from>
    <xdr:ext cx="5400000" cy="306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home-money/hm-home-inventory-excel/"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9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45" customHeight="1" x14ac:dyDescent="0.3">
      <c r="A12" s="7">
        <v>2</v>
      </c>
      <c r="B12" s="3" t="s">
        <v>8</v>
      </c>
    </row>
    <row r="13" spans="1:2" ht="30" customHeight="1" x14ac:dyDescent="0.3">
      <c r="A13" s="7">
        <v>3</v>
      </c>
      <c r="B13" s="3" t="s">
        <v>9</v>
      </c>
    </row>
    <row r="14" spans="1:2" ht="18"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2"/>
  <sheetViews>
    <sheetView showGridLines="0" workbookViewId="0"/>
  </sheetViews>
  <sheetFormatPr defaultRowHeight="14.4" x14ac:dyDescent="0.3"/>
  <cols>
    <col min="1" max="1" width="34" customWidth="1"/>
    <col min="2" max="2" width="30" customWidth="1"/>
    <col min="3" max="3" width="4" customWidth="1"/>
    <col min="4" max="4" width="26" customWidth="1"/>
  </cols>
  <sheetData>
    <row r="1" spans="1:4" ht="25.95" customHeight="1" x14ac:dyDescent="0.4">
      <c r="A1" s="1" t="s">
        <v>23</v>
      </c>
    </row>
    <row r="2" spans="1:4" x14ac:dyDescent="0.3">
      <c r="A2" s="2" t="s">
        <v>24</v>
      </c>
      <c r="D2" s="12" t="s">
        <v>25</v>
      </c>
    </row>
    <row r="3" spans="1:4" x14ac:dyDescent="0.3">
      <c r="A3" s="12" t="s">
        <v>26</v>
      </c>
      <c r="B3" s="13" t="s">
        <v>27</v>
      </c>
      <c r="D3" s="14" t="s">
        <v>28</v>
      </c>
    </row>
    <row r="4" spans="1:4" x14ac:dyDescent="0.3">
      <c r="A4" s="12" t="s">
        <v>29</v>
      </c>
      <c r="B4" s="13" t="s">
        <v>30</v>
      </c>
      <c r="D4" s="14" t="s">
        <v>31</v>
      </c>
    </row>
    <row r="5" spans="1:4" x14ac:dyDescent="0.3">
      <c r="A5" s="12" t="s">
        <v>32</v>
      </c>
      <c r="B5" s="15">
        <f ca="1">TODAY()</f>
        <v>46328</v>
      </c>
      <c r="D5" s="14" t="s">
        <v>33</v>
      </c>
    </row>
    <row r="6" spans="1:4" x14ac:dyDescent="0.3">
      <c r="A6" s="12" t="s">
        <v>34</v>
      </c>
      <c r="B6" s="13" t="s">
        <v>35</v>
      </c>
      <c r="D6" s="14" t="s">
        <v>36</v>
      </c>
    </row>
    <row r="7" spans="1:4" x14ac:dyDescent="0.3">
      <c r="A7" s="12" t="s">
        <v>37</v>
      </c>
      <c r="B7" s="13" t="s">
        <v>38</v>
      </c>
      <c r="D7" s="14" t="s">
        <v>39</v>
      </c>
    </row>
    <row r="8" spans="1:4" x14ac:dyDescent="0.3">
      <c r="A8" s="12" t="s">
        <v>40</v>
      </c>
      <c r="B8" s="16">
        <v>1500000</v>
      </c>
      <c r="D8" s="14" t="s">
        <v>41</v>
      </c>
    </row>
    <row r="9" spans="1:4" x14ac:dyDescent="0.3">
      <c r="D9" s="14" t="s">
        <v>42</v>
      </c>
    </row>
    <row r="10" spans="1:4" x14ac:dyDescent="0.3">
      <c r="D10" s="14" t="s">
        <v>43</v>
      </c>
    </row>
    <row r="11" spans="1:4" x14ac:dyDescent="0.3">
      <c r="D11" s="14"/>
    </row>
    <row r="12" spans="1:4" x14ac:dyDescent="0.3">
      <c r="D12" s="14"/>
    </row>
    <row r="13" spans="1:4" x14ac:dyDescent="0.3">
      <c r="D13" s="14"/>
    </row>
    <row r="14" spans="1:4" x14ac:dyDescent="0.3">
      <c r="D14" s="14"/>
    </row>
    <row r="15" spans="1:4" x14ac:dyDescent="0.3">
      <c r="D15" s="14"/>
    </row>
    <row r="16" spans="1:4" x14ac:dyDescent="0.3">
      <c r="D16" s="14"/>
    </row>
    <row r="17" spans="4:4" x14ac:dyDescent="0.3">
      <c r="D17" s="14"/>
    </row>
    <row r="18" spans="4:4" x14ac:dyDescent="0.3">
      <c r="D18" s="14"/>
    </row>
    <row r="19" spans="4:4" x14ac:dyDescent="0.3">
      <c r="D19" s="14"/>
    </row>
    <row r="20" spans="4:4" x14ac:dyDescent="0.3">
      <c r="D20" s="14"/>
    </row>
    <row r="21" spans="4:4" x14ac:dyDescent="0.3">
      <c r="D21" s="14"/>
    </row>
    <row r="22" spans="4:4" x14ac:dyDescent="0.3">
      <c r="D22" s="14"/>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B2777"/>
    <pageSetUpPr fitToPage="1"/>
  </sheetPr>
  <dimension ref="A1:S503"/>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16" customWidth="1"/>
    <col min="2" max="2" width="28" customWidth="1"/>
    <col min="3" max="3" width="18" customWidth="1"/>
    <col min="4" max="4" width="22" customWidth="1"/>
    <col min="5" max="5" width="16" customWidth="1"/>
    <col min="6" max="6" width="12" customWidth="1"/>
    <col min="7" max="7" width="6" customWidth="1"/>
    <col min="8" max="10" width="13" customWidth="1"/>
    <col min="11" max="11" width="24" customWidth="1"/>
    <col min="12" max="12" width="8" customWidth="1"/>
    <col min="13" max="13" width="9" customWidth="1"/>
    <col min="14" max="14" width="24" customWidth="1"/>
    <col min="15" max="15" width="13" customWidth="1"/>
    <col min="16" max="16" width="14" customWidth="1"/>
    <col min="17" max="17" width="17" customWidth="1"/>
    <col min="18" max="18" width="8" customWidth="1"/>
    <col min="19" max="19" width="11" customWidth="1"/>
  </cols>
  <sheetData>
    <row r="1" spans="1:19" ht="25.95" customHeight="1" x14ac:dyDescent="0.4">
      <c r="A1" s="1" t="s">
        <v>44</v>
      </c>
    </row>
    <row r="2" spans="1:19" x14ac:dyDescent="0.3">
      <c r="A2" s="2" t="s">
        <v>45</v>
      </c>
      <c r="D2" s="17" t="s">
        <v>46</v>
      </c>
    </row>
    <row r="3" spans="1:19" ht="31.95" customHeight="1" x14ac:dyDescent="0.3">
      <c r="A3" s="18" t="s">
        <v>47</v>
      </c>
      <c r="B3" s="18" t="s">
        <v>48</v>
      </c>
      <c r="C3" s="18" t="s">
        <v>49</v>
      </c>
      <c r="D3" s="18" t="s">
        <v>50</v>
      </c>
      <c r="E3" s="18" t="s">
        <v>51</v>
      </c>
      <c r="F3" s="18" t="s">
        <v>52</v>
      </c>
      <c r="G3" s="18" t="s">
        <v>53</v>
      </c>
      <c r="H3" s="18" t="s">
        <v>54</v>
      </c>
      <c r="I3" s="18" t="s">
        <v>55</v>
      </c>
      <c r="J3" s="18" t="s">
        <v>56</v>
      </c>
      <c r="K3" s="18" t="s">
        <v>57</v>
      </c>
      <c r="L3" s="18" t="s">
        <v>58</v>
      </c>
      <c r="M3" s="18" t="s">
        <v>59</v>
      </c>
      <c r="N3" s="18" t="s">
        <v>60</v>
      </c>
      <c r="O3" s="18" t="s">
        <v>61</v>
      </c>
      <c r="P3" s="18" t="s">
        <v>62</v>
      </c>
      <c r="Q3" s="18" t="s">
        <v>63</v>
      </c>
      <c r="R3" s="18" t="s">
        <v>64</v>
      </c>
      <c r="S3" s="18" t="s">
        <v>65</v>
      </c>
    </row>
    <row r="4" spans="1:19" x14ac:dyDescent="0.3">
      <c r="A4" s="14" t="s">
        <v>28</v>
      </c>
      <c r="B4" s="14" t="s">
        <v>66</v>
      </c>
      <c r="C4" s="14" t="s">
        <v>67</v>
      </c>
      <c r="D4" s="14" t="s">
        <v>68</v>
      </c>
      <c r="E4" s="14" t="s">
        <v>69</v>
      </c>
      <c r="F4" s="19">
        <v>45628</v>
      </c>
      <c r="G4" s="14">
        <v>1</v>
      </c>
      <c r="H4" s="20">
        <v>52990</v>
      </c>
      <c r="I4" s="20">
        <v>38000</v>
      </c>
      <c r="J4" s="19">
        <v>46358</v>
      </c>
      <c r="K4" s="14" t="s">
        <v>70</v>
      </c>
      <c r="L4" s="14" t="s">
        <v>71</v>
      </c>
      <c r="M4" s="14" t="s">
        <v>71</v>
      </c>
      <c r="N4" s="14" t="s">
        <v>72</v>
      </c>
      <c r="O4" s="21">
        <f t="shared" ref="O4:O67" si="0">IF($B4="","",IF($G4="",1,N($G4))*N($H4))</f>
        <v>52990</v>
      </c>
      <c r="P4" s="21">
        <f t="shared" ref="P4:P67" si="1">IF($B4="","",IF($G4="",1,N($G4))*IF($I4="",N($H4),N($I4)))</f>
        <v>38000</v>
      </c>
      <c r="Q4" s="22" t="str">
        <f ca="1">IF($B4="","",IF($J4="","None noted",IF($J4&gt;=Settings!$B$5,"Under warranty","Expired")))</f>
        <v>Under warranty</v>
      </c>
      <c r="R4" s="23">
        <f ca="1">IF(OR($B4="",$F4=""),"",ROUND((Settings!$B$5-$F4)/365.25,1))</f>
        <v>1.9</v>
      </c>
      <c r="S4" s="22" t="str">
        <f t="shared" ref="S4:S67" si="2">IF($B4="","",IF(AND($L4="Yes",$M4="Yes"),"Complete","Missing"))</f>
        <v>Complete</v>
      </c>
    </row>
    <row r="5" spans="1:19" x14ac:dyDescent="0.3">
      <c r="A5" s="14" t="s">
        <v>28</v>
      </c>
      <c r="B5" s="14" t="s">
        <v>73</v>
      </c>
      <c r="C5" s="14" t="s">
        <v>74</v>
      </c>
      <c r="D5" s="14" t="s">
        <v>75</v>
      </c>
      <c r="E5" s="14"/>
      <c r="F5" s="19">
        <v>44828</v>
      </c>
      <c r="G5" s="14">
        <v>1</v>
      </c>
      <c r="H5" s="20">
        <v>68000</v>
      </c>
      <c r="I5" s="20">
        <v>30000</v>
      </c>
      <c r="J5" s="19"/>
      <c r="K5" s="14" t="s">
        <v>70</v>
      </c>
      <c r="L5" s="14" t="s">
        <v>71</v>
      </c>
      <c r="M5" s="14" t="s">
        <v>71</v>
      </c>
      <c r="N5" s="14"/>
      <c r="O5" s="21">
        <f t="shared" si="0"/>
        <v>68000</v>
      </c>
      <c r="P5" s="21">
        <f t="shared" si="1"/>
        <v>30000</v>
      </c>
      <c r="Q5" s="22" t="str">
        <f>IF($B5="","",IF($J5="","None noted",IF($J5&gt;=Settings!$B$5,"Under warranty","Expired")))</f>
        <v>None noted</v>
      </c>
      <c r="R5" s="23">
        <f ca="1">IF(OR($B5="",$F5=""),"",ROUND((Settings!$B$5-$F5)/365.25,1))</f>
        <v>4.0999999999999996</v>
      </c>
      <c r="S5" s="22" t="str">
        <f t="shared" si="2"/>
        <v>Complete</v>
      </c>
    </row>
    <row r="6" spans="1:19" x14ac:dyDescent="0.3">
      <c r="A6" s="14" t="s">
        <v>28</v>
      </c>
      <c r="B6" s="14" t="s">
        <v>76</v>
      </c>
      <c r="C6" s="14" t="s">
        <v>77</v>
      </c>
      <c r="D6" s="14" t="s">
        <v>78</v>
      </c>
      <c r="E6" s="14" t="s">
        <v>79</v>
      </c>
      <c r="F6" s="19">
        <v>45908</v>
      </c>
      <c r="G6" s="14">
        <v>1</v>
      </c>
      <c r="H6" s="20">
        <v>46500</v>
      </c>
      <c r="I6" s="20"/>
      <c r="J6" s="19">
        <v>47728</v>
      </c>
      <c r="K6" s="14" t="s">
        <v>80</v>
      </c>
      <c r="L6" s="14" t="s">
        <v>71</v>
      </c>
      <c r="M6" s="14" t="s">
        <v>71</v>
      </c>
      <c r="N6" s="14" t="s">
        <v>81</v>
      </c>
      <c r="O6" s="21">
        <f t="shared" si="0"/>
        <v>46500</v>
      </c>
      <c r="P6" s="21">
        <f t="shared" si="1"/>
        <v>46500</v>
      </c>
      <c r="Q6" s="22" t="str">
        <f ca="1">IF($B6="","",IF($J6="","None noted",IF($J6&gt;=Settings!$B$5,"Under warranty","Expired")))</f>
        <v>Under warranty</v>
      </c>
      <c r="R6" s="23">
        <f ca="1">IF(OR($B6="",$F6=""),"",ROUND((Settings!$B$5-$F6)/365.25,1))</f>
        <v>1.1000000000000001</v>
      </c>
      <c r="S6" s="22" t="str">
        <f t="shared" si="2"/>
        <v>Complete</v>
      </c>
    </row>
    <row r="7" spans="1:19" x14ac:dyDescent="0.3">
      <c r="A7" s="14" t="s">
        <v>31</v>
      </c>
      <c r="B7" s="14" t="s">
        <v>82</v>
      </c>
      <c r="C7" s="14" t="s">
        <v>77</v>
      </c>
      <c r="D7" s="14" t="s">
        <v>83</v>
      </c>
      <c r="E7" s="14" t="s">
        <v>84</v>
      </c>
      <c r="F7" s="19">
        <v>45428</v>
      </c>
      <c r="G7" s="14">
        <v>1</v>
      </c>
      <c r="H7" s="20">
        <v>36990</v>
      </c>
      <c r="I7" s="20">
        <v>26000</v>
      </c>
      <c r="J7" s="19">
        <v>46158</v>
      </c>
      <c r="K7" s="14" t="s">
        <v>70</v>
      </c>
      <c r="L7" s="14" t="s">
        <v>71</v>
      </c>
      <c r="M7" s="14" t="s">
        <v>71</v>
      </c>
      <c r="N7" s="14"/>
      <c r="O7" s="21">
        <f t="shared" si="0"/>
        <v>36990</v>
      </c>
      <c r="P7" s="21">
        <f t="shared" si="1"/>
        <v>26000</v>
      </c>
      <c r="Q7" s="22" t="str">
        <f ca="1">IF($B7="","",IF($J7="","None noted",IF($J7&gt;=Settings!$B$5,"Under warranty","Expired")))</f>
        <v>Expired</v>
      </c>
      <c r="R7" s="23">
        <f ca="1">IF(OR($B7="",$F7=""),"",ROUND((Settings!$B$5-$F7)/365.25,1))</f>
        <v>2.5</v>
      </c>
      <c r="S7" s="22" t="str">
        <f t="shared" si="2"/>
        <v>Complete</v>
      </c>
    </row>
    <row r="8" spans="1:19" x14ac:dyDescent="0.3">
      <c r="A8" s="14" t="s">
        <v>31</v>
      </c>
      <c r="B8" s="14" t="s">
        <v>85</v>
      </c>
      <c r="C8" s="14" t="s">
        <v>77</v>
      </c>
      <c r="D8" s="14" t="s">
        <v>86</v>
      </c>
      <c r="E8" s="14" t="s">
        <v>87</v>
      </c>
      <c r="F8" s="19">
        <v>45128</v>
      </c>
      <c r="G8" s="14">
        <v>1</v>
      </c>
      <c r="H8" s="20">
        <v>11500</v>
      </c>
      <c r="I8" s="20">
        <v>6000</v>
      </c>
      <c r="J8" s="19"/>
      <c r="K8" s="14"/>
      <c r="L8" s="14" t="s">
        <v>71</v>
      </c>
      <c r="M8" s="14" t="s">
        <v>88</v>
      </c>
      <c r="N8" s="14" t="s">
        <v>89</v>
      </c>
      <c r="O8" s="21">
        <f t="shared" si="0"/>
        <v>11500</v>
      </c>
      <c r="P8" s="21">
        <f t="shared" si="1"/>
        <v>6000</v>
      </c>
      <c r="Q8" s="22" t="str">
        <f>IF($B8="","",IF($J8="","None noted",IF($J8&gt;=Settings!$B$5,"Under warranty","Expired")))</f>
        <v>None noted</v>
      </c>
      <c r="R8" s="23">
        <f ca="1">IF(OR($B8="",$F8=""),"",ROUND((Settings!$B$5-$F8)/365.25,1))</f>
        <v>3.3</v>
      </c>
      <c r="S8" s="22" t="str">
        <f t="shared" si="2"/>
        <v>Missing</v>
      </c>
    </row>
    <row r="9" spans="1:19" x14ac:dyDescent="0.3">
      <c r="A9" s="14" t="s">
        <v>31</v>
      </c>
      <c r="B9" s="14" t="s">
        <v>90</v>
      </c>
      <c r="C9" s="14" t="s">
        <v>77</v>
      </c>
      <c r="D9" s="14" t="s">
        <v>91</v>
      </c>
      <c r="E9" s="14"/>
      <c r="F9" s="19">
        <v>46028</v>
      </c>
      <c r="G9" s="14">
        <v>1</v>
      </c>
      <c r="H9" s="20">
        <v>9200</v>
      </c>
      <c r="I9" s="20"/>
      <c r="J9" s="19">
        <v>46758</v>
      </c>
      <c r="K9" s="14" t="s">
        <v>92</v>
      </c>
      <c r="L9" s="14" t="s">
        <v>88</v>
      </c>
      <c r="M9" s="14" t="s">
        <v>71</v>
      </c>
      <c r="N9" s="14"/>
      <c r="O9" s="21">
        <f t="shared" si="0"/>
        <v>9200</v>
      </c>
      <c r="P9" s="21">
        <f t="shared" si="1"/>
        <v>9200</v>
      </c>
      <c r="Q9" s="22" t="str">
        <f ca="1">IF($B9="","",IF($J9="","None noted",IF($J9&gt;=Settings!$B$5,"Under warranty","Expired")))</f>
        <v>Under warranty</v>
      </c>
      <c r="R9" s="23">
        <f ca="1">IF(OR($B9="",$F9=""),"",ROUND((Settings!$B$5-$F9)/365.25,1))</f>
        <v>0.8</v>
      </c>
      <c r="S9" s="22" t="str">
        <f t="shared" si="2"/>
        <v>Missing</v>
      </c>
    </row>
    <row r="10" spans="1:19" x14ac:dyDescent="0.3">
      <c r="A10" s="14" t="s">
        <v>33</v>
      </c>
      <c r="B10" s="14" t="s">
        <v>93</v>
      </c>
      <c r="C10" s="14" t="s">
        <v>94</v>
      </c>
      <c r="D10" s="14" t="s">
        <v>95</v>
      </c>
      <c r="E10" s="14"/>
      <c r="F10" s="19">
        <v>42694</v>
      </c>
      <c r="G10" s="14">
        <v>1</v>
      </c>
      <c r="H10" s="20">
        <v>118000</v>
      </c>
      <c r="I10" s="20">
        <v>280000</v>
      </c>
      <c r="J10" s="19"/>
      <c r="K10" s="14" t="s">
        <v>96</v>
      </c>
      <c r="L10" s="14" t="s">
        <v>71</v>
      </c>
      <c r="M10" s="14" t="s">
        <v>71</v>
      </c>
      <c r="N10" s="14" t="s">
        <v>97</v>
      </c>
      <c r="O10" s="21">
        <f t="shared" si="0"/>
        <v>118000</v>
      </c>
      <c r="P10" s="21">
        <f t="shared" si="1"/>
        <v>280000</v>
      </c>
      <c r="Q10" s="22" t="str">
        <f>IF($B10="","",IF($J10="","None noted",IF($J10&gt;=Settings!$B$5,"Under warranty","Expired")))</f>
        <v>None noted</v>
      </c>
      <c r="R10" s="23">
        <f ca="1">IF(OR($B10="",$F10=""),"",ROUND((Settings!$B$5-$F10)/365.25,1))</f>
        <v>9.9</v>
      </c>
      <c r="S10" s="22" t="str">
        <f t="shared" si="2"/>
        <v>Complete</v>
      </c>
    </row>
    <row r="11" spans="1:19" x14ac:dyDescent="0.3">
      <c r="A11" s="14" t="s">
        <v>33</v>
      </c>
      <c r="B11" s="14" t="s">
        <v>98</v>
      </c>
      <c r="C11" s="14" t="s">
        <v>74</v>
      </c>
      <c r="D11" s="14" t="s">
        <v>99</v>
      </c>
      <c r="E11" s="14"/>
      <c r="F11" s="19">
        <v>44328</v>
      </c>
      <c r="G11" s="14">
        <v>1</v>
      </c>
      <c r="H11" s="20">
        <v>42000</v>
      </c>
      <c r="I11" s="20">
        <v>22000</v>
      </c>
      <c r="J11" s="19"/>
      <c r="K11" s="14" t="s">
        <v>70</v>
      </c>
      <c r="L11" s="14" t="s">
        <v>88</v>
      </c>
      <c r="M11" s="14" t="s">
        <v>71</v>
      </c>
      <c r="N11" s="14"/>
      <c r="O11" s="21">
        <f t="shared" si="0"/>
        <v>42000</v>
      </c>
      <c r="P11" s="21">
        <f t="shared" si="1"/>
        <v>22000</v>
      </c>
      <c r="Q11" s="22" t="str">
        <f>IF($B11="","",IF($J11="","None noted",IF($J11&gt;=Settings!$B$5,"Under warranty","Expired")))</f>
        <v>None noted</v>
      </c>
      <c r="R11" s="23">
        <f ca="1">IF(OR($B11="",$F11=""),"",ROUND((Settings!$B$5-$F11)/365.25,1))</f>
        <v>5.5</v>
      </c>
      <c r="S11" s="22" t="str">
        <f t="shared" si="2"/>
        <v>Missing</v>
      </c>
    </row>
    <row r="12" spans="1:19" x14ac:dyDescent="0.3">
      <c r="A12" s="14" t="s">
        <v>41</v>
      </c>
      <c r="B12" s="14" t="s">
        <v>100</v>
      </c>
      <c r="C12" s="14" t="s">
        <v>67</v>
      </c>
      <c r="D12" s="14" t="s">
        <v>101</v>
      </c>
      <c r="E12" s="14" t="s">
        <v>102</v>
      </c>
      <c r="F12" s="19">
        <v>46078</v>
      </c>
      <c r="G12" s="14">
        <v>1</v>
      </c>
      <c r="H12" s="20">
        <v>64990</v>
      </c>
      <c r="I12" s="20"/>
      <c r="J12" s="19">
        <v>46443</v>
      </c>
      <c r="K12" s="14" t="s">
        <v>103</v>
      </c>
      <c r="L12" s="14" t="s">
        <v>71</v>
      </c>
      <c r="M12" s="14" t="s">
        <v>71</v>
      </c>
      <c r="N12" s="14"/>
      <c r="O12" s="21">
        <f t="shared" si="0"/>
        <v>64990</v>
      </c>
      <c r="P12" s="21">
        <f t="shared" si="1"/>
        <v>64990</v>
      </c>
      <c r="Q12" s="22" t="str">
        <f ca="1">IF($B12="","",IF($J12="","None noted",IF($J12&gt;=Settings!$B$5,"Under warranty","Expired")))</f>
        <v>Under warranty</v>
      </c>
      <c r="R12" s="23">
        <f ca="1">IF(OR($B12="",$F12=""),"",ROUND((Settings!$B$5-$F12)/365.25,1))</f>
        <v>0.7</v>
      </c>
      <c r="S12" s="22" t="str">
        <f t="shared" si="2"/>
        <v>Complete</v>
      </c>
    </row>
    <row r="13" spans="1:19" x14ac:dyDescent="0.3">
      <c r="A13" s="14" t="s">
        <v>41</v>
      </c>
      <c r="B13" s="14" t="s">
        <v>104</v>
      </c>
      <c r="C13" s="14" t="s">
        <v>105</v>
      </c>
      <c r="D13" s="14" t="s">
        <v>106</v>
      </c>
      <c r="E13" s="14"/>
      <c r="F13" s="19"/>
      <c r="G13" s="14">
        <v>150</v>
      </c>
      <c r="H13" s="20">
        <v>300</v>
      </c>
      <c r="I13" s="20"/>
      <c r="J13" s="19"/>
      <c r="K13" s="14"/>
      <c r="L13" s="14" t="s">
        <v>71</v>
      </c>
      <c r="M13" s="14" t="s">
        <v>88</v>
      </c>
      <c r="N13" s="14" t="s">
        <v>107</v>
      </c>
      <c r="O13" s="21">
        <f t="shared" si="0"/>
        <v>45000</v>
      </c>
      <c r="P13" s="21">
        <f t="shared" si="1"/>
        <v>45000</v>
      </c>
      <c r="Q13" s="22" t="str">
        <f>IF($B13="","",IF($J13="","None noted",IF($J13&gt;=Settings!$B$5,"Under warranty","Expired")))</f>
        <v>None noted</v>
      </c>
      <c r="R13" s="23" t="str">
        <f>IF(OR($B13="",$F13=""),"",ROUND((Settings!$B$5-$F13)/365.25,1))</f>
        <v/>
      </c>
      <c r="S13" s="22" t="str">
        <f t="shared" si="2"/>
        <v>Missing</v>
      </c>
    </row>
    <row r="14" spans="1:19" x14ac:dyDescent="0.3">
      <c r="A14" s="14" t="s">
        <v>42</v>
      </c>
      <c r="B14" s="14" t="s">
        <v>108</v>
      </c>
      <c r="C14" s="14" t="s">
        <v>77</v>
      </c>
      <c r="D14" s="14" t="s">
        <v>109</v>
      </c>
      <c r="E14" s="14" t="s">
        <v>110</v>
      </c>
      <c r="F14" s="19">
        <v>45228</v>
      </c>
      <c r="G14" s="14">
        <v>1</v>
      </c>
      <c r="H14" s="20">
        <v>33990</v>
      </c>
      <c r="I14" s="20">
        <v>20000</v>
      </c>
      <c r="J14" s="19">
        <v>46298</v>
      </c>
      <c r="K14" s="14" t="s">
        <v>70</v>
      </c>
      <c r="L14" s="14" t="s">
        <v>71</v>
      </c>
      <c r="M14" s="14" t="s">
        <v>71</v>
      </c>
      <c r="N14" s="14"/>
      <c r="O14" s="21">
        <f t="shared" si="0"/>
        <v>33990</v>
      </c>
      <c r="P14" s="21">
        <f t="shared" si="1"/>
        <v>20000</v>
      </c>
      <c r="Q14" s="22" t="str">
        <f ca="1">IF($B14="","",IF($J14="","None noted",IF($J14&gt;=Settings!$B$5,"Under warranty","Expired")))</f>
        <v>Expired</v>
      </c>
      <c r="R14" s="23">
        <f ca="1">IF(OR($B14="",$F14=""),"",ROUND((Settings!$B$5-$F14)/365.25,1))</f>
        <v>3</v>
      </c>
      <c r="S14" s="22" t="str">
        <f t="shared" si="2"/>
        <v>Complete</v>
      </c>
    </row>
    <row r="15" spans="1:19" x14ac:dyDescent="0.3">
      <c r="A15" s="14" t="s">
        <v>43</v>
      </c>
      <c r="B15" s="14" t="s">
        <v>111</v>
      </c>
      <c r="C15" s="14" t="s">
        <v>112</v>
      </c>
      <c r="D15" s="14" t="s">
        <v>113</v>
      </c>
      <c r="E15" s="14" t="s">
        <v>114</v>
      </c>
      <c r="F15" s="19">
        <v>45828</v>
      </c>
      <c r="G15" s="14">
        <v>1</v>
      </c>
      <c r="H15" s="20">
        <v>18500</v>
      </c>
      <c r="I15" s="20"/>
      <c r="J15" s="19"/>
      <c r="K15" s="14"/>
      <c r="L15" s="14" t="s">
        <v>88</v>
      </c>
      <c r="M15" s="14" t="s">
        <v>88</v>
      </c>
      <c r="N15" s="14"/>
      <c r="O15" s="21">
        <f t="shared" si="0"/>
        <v>18500</v>
      </c>
      <c r="P15" s="21">
        <f t="shared" si="1"/>
        <v>18500</v>
      </c>
      <c r="Q15" s="22" t="str">
        <f>IF($B15="","",IF($J15="","None noted",IF($J15&gt;=Settings!$B$5,"Under warranty","Expired")))</f>
        <v>None noted</v>
      </c>
      <c r="R15" s="23">
        <f ca="1">IF(OR($B15="",$F15=""),"",ROUND((Settings!$B$5-$F15)/365.25,1))</f>
        <v>1.4</v>
      </c>
      <c r="S15" s="22" t="str">
        <f t="shared" si="2"/>
        <v>Missing</v>
      </c>
    </row>
    <row r="16" spans="1:19" x14ac:dyDescent="0.3">
      <c r="A16" s="14"/>
      <c r="B16" s="14"/>
      <c r="C16" s="14"/>
      <c r="D16" s="14"/>
      <c r="E16" s="14"/>
      <c r="F16" s="19"/>
      <c r="G16" s="14"/>
      <c r="H16" s="20"/>
      <c r="I16" s="20"/>
      <c r="J16" s="19"/>
      <c r="K16" s="14"/>
      <c r="L16" s="14"/>
      <c r="M16" s="14"/>
      <c r="N16" s="14"/>
      <c r="O16" s="21" t="str">
        <f t="shared" si="0"/>
        <v/>
      </c>
      <c r="P16" s="21" t="str">
        <f t="shared" si="1"/>
        <v/>
      </c>
      <c r="Q16" s="22" t="str">
        <f>IF($B16="","",IF($J16="","None noted",IF($J16&gt;=Settings!$B$5,"Under warranty","Expired")))</f>
        <v/>
      </c>
      <c r="R16" s="23" t="str">
        <f>IF(OR($B16="",$F16=""),"",ROUND((Settings!$B$5-$F16)/365.25,1))</f>
        <v/>
      </c>
      <c r="S16" s="22" t="str">
        <f t="shared" si="2"/>
        <v/>
      </c>
    </row>
    <row r="17" spans="1:19" x14ac:dyDescent="0.3">
      <c r="A17" s="14"/>
      <c r="B17" s="14"/>
      <c r="C17" s="14"/>
      <c r="D17" s="14"/>
      <c r="E17" s="14"/>
      <c r="F17" s="19"/>
      <c r="G17" s="14"/>
      <c r="H17" s="20"/>
      <c r="I17" s="20"/>
      <c r="J17" s="19"/>
      <c r="K17" s="14"/>
      <c r="L17" s="14"/>
      <c r="M17" s="14"/>
      <c r="N17" s="14"/>
      <c r="O17" s="21" t="str">
        <f t="shared" si="0"/>
        <v/>
      </c>
      <c r="P17" s="21" t="str">
        <f t="shared" si="1"/>
        <v/>
      </c>
      <c r="Q17" s="22" t="str">
        <f>IF($B17="","",IF($J17="","None noted",IF($J17&gt;=Settings!$B$5,"Under warranty","Expired")))</f>
        <v/>
      </c>
      <c r="R17" s="23" t="str">
        <f>IF(OR($B17="",$F17=""),"",ROUND((Settings!$B$5-$F17)/365.25,1))</f>
        <v/>
      </c>
      <c r="S17" s="22" t="str">
        <f t="shared" si="2"/>
        <v/>
      </c>
    </row>
    <row r="18" spans="1:19" x14ac:dyDescent="0.3">
      <c r="A18" s="14"/>
      <c r="B18" s="14"/>
      <c r="C18" s="14"/>
      <c r="D18" s="14"/>
      <c r="E18" s="14"/>
      <c r="F18" s="19"/>
      <c r="G18" s="14"/>
      <c r="H18" s="20"/>
      <c r="I18" s="20"/>
      <c r="J18" s="19"/>
      <c r="K18" s="14"/>
      <c r="L18" s="14"/>
      <c r="M18" s="14"/>
      <c r="N18" s="14"/>
      <c r="O18" s="21" t="str">
        <f t="shared" si="0"/>
        <v/>
      </c>
      <c r="P18" s="21" t="str">
        <f t="shared" si="1"/>
        <v/>
      </c>
      <c r="Q18" s="22" t="str">
        <f>IF($B18="","",IF($J18="","None noted",IF($J18&gt;=Settings!$B$5,"Under warranty","Expired")))</f>
        <v/>
      </c>
      <c r="R18" s="23" t="str">
        <f>IF(OR($B18="",$F18=""),"",ROUND((Settings!$B$5-$F18)/365.25,1))</f>
        <v/>
      </c>
      <c r="S18" s="22" t="str">
        <f t="shared" si="2"/>
        <v/>
      </c>
    </row>
    <row r="19" spans="1:19" x14ac:dyDescent="0.3">
      <c r="A19" s="14"/>
      <c r="B19" s="14"/>
      <c r="C19" s="14"/>
      <c r="D19" s="14"/>
      <c r="E19" s="14"/>
      <c r="F19" s="19"/>
      <c r="G19" s="14"/>
      <c r="H19" s="20"/>
      <c r="I19" s="20"/>
      <c r="J19" s="19"/>
      <c r="K19" s="14"/>
      <c r="L19" s="14"/>
      <c r="M19" s="14"/>
      <c r="N19" s="14"/>
      <c r="O19" s="21" t="str">
        <f t="shared" si="0"/>
        <v/>
      </c>
      <c r="P19" s="21" t="str">
        <f t="shared" si="1"/>
        <v/>
      </c>
      <c r="Q19" s="22" t="str">
        <f>IF($B19="","",IF($J19="","None noted",IF($J19&gt;=Settings!$B$5,"Under warranty","Expired")))</f>
        <v/>
      </c>
      <c r="R19" s="23" t="str">
        <f>IF(OR($B19="",$F19=""),"",ROUND((Settings!$B$5-$F19)/365.25,1))</f>
        <v/>
      </c>
      <c r="S19" s="22" t="str">
        <f t="shared" si="2"/>
        <v/>
      </c>
    </row>
    <row r="20" spans="1:19" x14ac:dyDescent="0.3">
      <c r="A20" s="14"/>
      <c r="B20" s="14"/>
      <c r="C20" s="14"/>
      <c r="D20" s="14"/>
      <c r="E20" s="14"/>
      <c r="F20" s="19"/>
      <c r="G20" s="14"/>
      <c r="H20" s="20"/>
      <c r="I20" s="20"/>
      <c r="J20" s="19"/>
      <c r="K20" s="14"/>
      <c r="L20" s="14"/>
      <c r="M20" s="14"/>
      <c r="N20" s="14"/>
      <c r="O20" s="21" t="str">
        <f t="shared" si="0"/>
        <v/>
      </c>
      <c r="P20" s="21" t="str">
        <f t="shared" si="1"/>
        <v/>
      </c>
      <c r="Q20" s="22" t="str">
        <f>IF($B20="","",IF($J20="","None noted",IF($J20&gt;=Settings!$B$5,"Under warranty","Expired")))</f>
        <v/>
      </c>
      <c r="R20" s="23" t="str">
        <f>IF(OR($B20="",$F20=""),"",ROUND((Settings!$B$5-$F20)/365.25,1))</f>
        <v/>
      </c>
      <c r="S20" s="22" t="str">
        <f t="shared" si="2"/>
        <v/>
      </c>
    </row>
    <row r="21" spans="1:19" x14ac:dyDescent="0.3">
      <c r="A21" s="14"/>
      <c r="B21" s="14"/>
      <c r="C21" s="14"/>
      <c r="D21" s="14"/>
      <c r="E21" s="14"/>
      <c r="F21" s="19"/>
      <c r="G21" s="14"/>
      <c r="H21" s="20"/>
      <c r="I21" s="20"/>
      <c r="J21" s="19"/>
      <c r="K21" s="14"/>
      <c r="L21" s="14"/>
      <c r="M21" s="14"/>
      <c r="N21" s="14"/>
      <c r="O21" s="21" t="str">
        <f t="shared" si="0"/>
        <v/>
      </c>
      <c r="P21" s="21" t="str">
        <f t="shared" si="1"/>
        <v/>
      </c>
      <c r="Q21" s="22" t="str">
        <f>IF($B21="","",IF($J21="","None noted",IF($J21&gt;=Settings!$B$5,"Under warranty","Expired")))</f>
        <v/>
      </c>
      <c r="R21" s="23" t="str">
        <f>IF(OR($B21="",$F21=""),"",ROUND((Settings!$B$5-$F21)/365.25,1))</f>
        <v/>
      </c>
      <c r="S21" s="22" t="str">
        <f t="shared" si="2"/>
        <v/>
      </c>
    </row>
    <row r="22" spans="1:19" x14ac:dyDescent="0.3">
      <c r="A22" s="14"/>
      <c r="B22" s="14"/>
      <c r="C22" s="14"/>
      <c r="D22" s="14"/>
      <c r="E22" s="14"/>
      <c r="F22" s="19"/>
      <c r="G22" s="14"/>
      <c r="H22" s="20"/>
      <c r="I22" s="20"/>
      <c r="J22" s="19"/>
      <c r="K22" s="14"/>
      <c r="L22" s="14"/>
      <c r="M22" s="14"/>
      <c r="N22" s="14"/>
      <c r="O22" s="21" t="str">
        <f t="shared" si="0"/>
        <v/>
      </c>
      <c r="P22" s="21" t="str">
        <f t="shared" si="1"/>
        <v/>
      </c>
      <c r="Q22" s="22" t="str">
        <f>IF($B22="","",IF($J22="","None noted",IF($J22&gt;=Settings!$B$5,"Under warranty","Expired")))</f>
        <v/>
      </c>
      <c r="R22" s="23" t="str">
        <f>IF(OR($B22="",$F22=""),"",ROUND((Settings!$B$5-$F22)/365.25,1))</f>
        <v/>
      </c>
      <c r="S22" s="22" t="str">
        <f t="shared" si="2"/>
        <v/>
      </c>
    </row>
    <row r="23" spans="1:19" x14ac:dyDescent="0.3">
      <c r="A23" s="14"/>
      <c r="B23" s="14"/>
      <c r="C23" s="14"/>
      <c r="D23" s="14"/>
      <c r="E23" s="14"/>
      <c r="F23" s="19"/>
      <c r="G23" s="14"/>
      <c r="H23" s="20"/>
      <c r="I23" s="20"/>
      <c r="J23" s="19"/>
      <c r="K23" s="14"/>
      <c r="L23" s="14"/>
      <c r="M23" s="14"/>
      <c r="N23" s="14"/>
      <c r="O23" s="21" t="str">
        <f t="shared" si="0"/>
        <v/>
      </c>
      <c r="P23" s="21" t="str">
        <f t="shared" si="1"/>
        <v/>
      </c>
      <c r="Q23" s="22" t="str">
        <f>IF($B23="","",IF($J23="","None noted",IF($J23&gt;=Settings!$B$5,"Under warranty","Expired")))</f>
        <v/>
      </c>
      <c r="R23" s="23" t="str">
        <f>IF(OR($B23="",$F23=""),"",ROUND((Settings!$B$5-$F23)/365.25,1))</f>
        <v/>
      </c>
      <c r="S23" s="22" t="str">
        <f t="shared" si="2"/>
        <v/>
      </c>
    </row>
    <row r="24" spans="1:19" x14ac:dyDescent="0.3">
      <c r="A24" s="14"/>
      <c r="B24" s="14"/>
      <c r="C24" s="14"/>
      <c r="D24" s="14"/>
      <c r="E24" s="14"/>
      <c r="F24" s="19"/>
      <c r="G24" s="14"/>
      <c r="H24" s="20"/>
      <c r="I24" s="20"/>
      <c r="J24" s="19"/>
      <c r="K24" s="14"/>
      <c r="L24" s="14"/>
      <c r="M24" s="14"/>
      <c r="N24" s="14"/>
      <c r="O24" s="21" t="str">
        <f t="shared" si="0"/>
        <v/>
      </c>
      <c r="P24" s="21" t="str">
        <f t="shared" si="1"/>
        <v/>
      </c>
      <c r="Q24" s="22" t="str">
        <f>IF($B24="","",IF($J24="","None noted",IF($J24&gt;=Settings!$B$5,"Under warranty","Expired")))</f>
        <v/>
      </c>
      <c r="R24" s="23" t="str">
        <f>IF(OR($B24="",$F24=""),"",ROUND((Settings!$B$5-$F24)/365.25,1))</f>
        <v/>
      </c>
      <c r="S24" s="22" t="str">
        <f t="shared" si="2"/>
        <v/>
      </c>
    </row>
    <row r="25" spans="1:19" x14ac:dyDescent="0.3">
      <c r="A25" s="14"/>
      <c r="B25" s="14"/>
      <c r="C25" s="14"/>
      <c r="D25" s="14"/>
      <c r="E25" s="14"/>
      <c r="F25" s="19"/>
      <c r="G25" s="14"/>
      <c r="H25" s="20"/>
      <c r="I25" s="20"/>
      <c r="J25" s="19"/>
      <c r="K25" s="14"/>
      <c r="L25" s="14"/>
      <c r="M25" s="14"/>
      <c r="N25" s="14"/>
      <c r="O25" s="21" t="str">
        <f t="shared" si="0"/>
        <v/>
      </c>
      <c r="P25" s="21" t="str">
        <f t="shared" si="1"/>
        <v/>
      </c>
      <c r="Q25" s="22" t="str">
        <f>IF($B25="","",IF($J25="","None noted",IF($J25&gt;=Settings!$B$5,"Under warranty","Expired")))</f>
        <v/>
      </c>
      <c r="R25" s="23" t="str">
        <f>IF(OR($B25="",$F25=""),"",ROUND((Settings!$B$5-$F25)/365.25,1))</f>
        <v/>
      </c>
      <c r="S25" s="22" t="str">
        <f t="shared" si="2"/>
        <v/>
      </c>
    </row>
    <row r="26" spans="1:19" x14ac:dyDescent="0.3">
      <c r="A26" s="14"/>
      <c r="B26" s="14"/>
      <c r="C26" s="14"/>
      <c r="D26" s="14"/>
      <c r="E26" s="14"/>
      <c r="F26" s="19"/>
      <c r="G26" s="14"/>
      <c r="H26" s="20"/>
      <c r="I26" s="20"/>
      <c r="J26" s="19"/>
      <c r="K26" s="14"/>
      <c r="L26" s="14"/>
      <c r="M26" s="14"/>
      <c r="N26" s="14"/>
      <c r="O26" s="21" t="str">
        <f t="shared" si="0"/>
        <v/>
      </c>
      <c r="P26" s="21" t="str">
        <f t="shared" si="1"/>
        <v/>
      </c>
      <c r="Q26" s="22" t="str">
        <f>IF($B26="","",IF($J26="","None noted",IF($J26&gt;=Settings!$B$5,"Under warranty","Expired")))</f>
        <v/>
      </c>
      <c r="R26" s="23" t="str">
        <f>IF(OR($B26="",$F26=""),"",ROUND((Settings!$B$5-$F26)/365.25,1))</f>
        <v/>
      </c>
      <c r="S26" s="22" t="str">
        <f t="shared" si="2"/>
        <v/>
      </c>
    </row>
    <row r="27" spans="1:19" x14ac:dyDescent="0.3">
      <c r="A27" s="14"/>
      <c r="B27" s="14"/>
      <c r="C27" s="14"/>
      <c r="D27" s="14"/>
      <c r="E27" s="14"/>
      <c r="F27" s="19"/>
      <c r="G27" s="14"/>
      <c r="H27" s="20"/>
      <c r="I27" s="20"/>
      <c r="J27" s="19"/>
      <c r="K27" s="14"/>
      <c r="L27" s="14"/>
      <c r="M27" s="14"/>
      <c r="N27" s="14"/>
      <c r="O27" s="21" t="str">
        <f t="shared" si="0"/>
        <v/>
      </c>
      <c r="P27" s="21" t="str">
        <f t="shared" si="1"/>
        <v/>
      </c>
      <c r="Q27" s="22" t="str">
        <f>IF($B27="","",IF($J27="","None noted",IF($J27&gt;=Settings!$B$5,"Under warranty","Expired")))</f>
        <v/>
      </c>
      <c r="R27" s="23" t="str">
        <f>IF(OR($B27="",$F27=""),"",ROUND((Settings!$B$5-$F27)/365.25,1))</f>
        <v/>
      </c>
      <c r="S27" s="22" t="str">
        <f t="shared" si="2"/>
        <v/>
      </c>
    </row>
    <row r="28" spans="1:19" x14ac:dyDescent="0.3">
      <c r="A28" s="14"/>
      <c r="B28" s="14"/>
      <c r="C28" s="14"/>
      <c r="D28" s="14"/>
      <c r="E28" s="14"/>
      <c r="F28" s="19"/>
      <c r="G28" s="14"/>
      <c r="H28" s="20"/>
      <c r="I28" s="20"/>
      <c r="J28" s="19"/>
      <c r="K28" s="14"/>
      <c r="L28" s="14"/>
      <c r="M28" s="14"/>
      <c r="N28" s="14"/>
      <c r="O28" s="21" t="str">
        <f t="shared" si="0"/>
        <v/>
      </c>
      <c r="P28" s="21" t="str">
        <f t="shared" si="1"/>
        <v/>
      </c>
      <c r="Q28" s="22" t="str">
        <f>IF($B28="","",IF($J28="","None noted",IF($J28&gt;=Settings!$B$5,"Under warranty","Expired")))</f>
        <v/>
      </c>
      <c r="R28" s="23" t="str">
        <f>IF(OR($B28="",$F28=""),"",ROUND((Settings!$B$5-$F28)/365.25,1))</f>
        <v/>
      </c>
      <c r="S28" s="22" t="str">
        <f t="shared" si="2"/>
        <v/>
      </c>
    </row>
    <row r="29" spans="1:19" x14ac:dyDescent="0.3">
      <c r="A29" s="14"/>
      <c r="B29" s="14"/>
      <c r="C29" s="14"/>
      <c r="D29" s="14"/>
      <c r="E29" s="14"/>
      <c r="F29" s="19"/>
      <c r="G29" s="14"/>
      <c r="H29" s="20"/>
      <c r="I29" s="20"/>
      <c r="J29" s="19"/>
      <c r="K29" s="14"/>
      <c r="L29" s="14"/>
      <c r="M29" s="14"/>
      <c r="N29" s="14"/>
      <c r="O29" s="21" t="str">
        <f t="shared" si="0"/>
        <v/>
      </c>
      <c r="P29" s="21" t="str">
        <f t="shared" si="1"/>
        <v/>
      </c>
      <c r="Q29" s="22" t="str">
        <f>IF($B29="","",IF($J29="","None noted",IF($J29&gt;=Settings!$B$5,"Under warranty","Expired")))</f>
        <v/>
      </c>
      <c r="R29" s="23" t="str">
        <f>IF(OR($B29="",$F29=""),"",ROUND((Settings!$B$5-$F29)/365.25,1))</f>
        <v/>
      </c>
      <c r="S29" s="22" t="str">
        <f t="shared" si="2"/>
        <v/>
      </c>
    </row>
    <row r="30" spans="1:19" x14ac:dyDescent="0.3">
      <c r="A30" s="14"/>
      <c r="B30" s="14"/>
      <c r="C30" s="14"/>
      <c r="D30" s="14"/>
      <c r="E30" s="14"/>
      <c r="F30" s="19"/>
      <c r="G30" s="14"/>
      <c r="H30" s="20"/>
      <c r="I30" s="20"/>
      <c r="J30" s="19"/>
      <c r="K30" s="14"/>
      <c r="L30" s="14"/>
      <c r="M30" s="14"/>
      <c r="N30" s="14"/>
      <c r="O30" s="21" t="str">
        <f t="shared" si="0"/>
        <v/>
      </c>
      <c r="P30" s="21" t="str">
        <f t="shared" si="1"/>
        <v/>
      </c>
      <c r="Q30" s="22" t="str">
        <f>IF($B30="","",IF($J30="","None noted",IF($J30&gt;=Settings!$B$5,"Under warranty","Expired")))</f>
        <v/>
      </c>
      <c r="R30" s="23" t="str">
        <f>IF(OR($B30="",$F30=""),"",ROUND((Settings!$B$5-$F30)/365.25,1))</f>
        <v/>
      </c>
      <c r="S30" s="22" t="str">
        <f t="shared" si="2"/>
        <v/>
      </c>
    </row>
    <row r="31" spans="1:19" x14ac:dyDescent="0.3">
      <c r="A31" s="14"/>
      <c r="B31" s="14"/>
      <c r="C31" s="14"/>
      <c r="D31" s="14"/>
      <c r="E31" s="14"/>
      <c r="F31" s="19"/>
      <c r="G31" s="14"/>
      <c r="H31" s="20"/>
      <c r="I31" s="20"/>
      <c r="J31" s="19"/>
      <c r="K31" s="14"/>
      <c r="L31" s="14"/>
      <c r="M31" s="14"/>
      <c r="N31" s="14"/>
      <c r="O31" s="21" t="str">
        <f t="shared" si="0"/>
        <v/>
      </c>
      <c r="P31" s="21" t="str">
        <f t="shared" si="1"/>
        <v/>
      </c>
      <c r="Q31" s="22" t="str">
        <f>IF($B31="","",IF($J31="","None noted",IF($J31&gt;=Settings!$B$5,"Under warranty","Expired")))</f>
        <v/>
      </c>
      <c r="R31" s="23" t="str">
        <f>IF(OR($B31="",$F31=""),"",ROUND((Settings!$B$5-$F31)/365.25,1))</f>
        <v/>
      </c>
      <c r="S31" s="22" t="str">
        <f t="shared" si="2"/>
        <v/>
      </c>
    </row>
    <row r="32" spans="1:19" x14ac:dyDescent="0.3">
      <c r="A32" s="14"/>
      <c r="B32" s="14"/>
      <c r="C32" s="14"/>
      <c r="D32" s="14"/>
      <c r="E32" s="14"/>
      <c r="F32" s="19"/>
      <c r="G32" s="14"/>
      <c r="H32" s="20"/>
      <c r="I32" s="20"/>
      <c r="J32" s="19"/>
      <c r="K32" s="14"/>
      <c r="L32" s="14"/>
      <c r="M32" s="14"/>
      <c r="N32" s="14"/>
      <c r="O32" s="21" t="str">
        <f t="shared" si="0"/>
        <v/>
      </c>
      <c r="P32" s="21" t="str">
        <f t="shared" si="1"/>
        <v/>
      </c>
      <c r="Q32" s="22" t="str">
        <f>IF($B32="","",IF($J32="","None noted",IF($J32&gt;=Settings!$B$5,"Under warranty","Expired")))</f>
        <v/>
      </c>
      <c r="R32" s="23" t="str">
        <f>IF(OR($B32="",$F32=""),"",ROUND((Settings!$B$5-$F32)/365.25,1))</f>
        <v/>
      </c>
      <c r="S32" s="22" t="str">
        <f t="shared" si="2"/>
        <v/>
      </c>
    </row>
    <row r="33" spans="1:19" x14ac:dyDescent="0.3">
      <c r="A33" s="14"/>
      <c r="B33" s="14"/>
      <c r="C33" s="14"/>
      <c r="D33" s="14"/>
      <c r="E33" s="14"/>
      <c r="F33" s="19"/>
      <c r="G33" s="14"/>
      <c r="H33" s="20"/>
      <c r="I33" s="20"/>
      <c r="J33" s="19"/>
      <c r="K33" s="14"/>
      <c r="L33" s="14"/>
      <c r="M33" s="14"/>
      <c r="N33" s="14"/>
      <c r="O33" s="21" t="str">
        <f t="shared" si="0"/>
        <v/>
      </c>
      <c r="P33" s="21" t="str">
        <f t="shared" si="1"/>
        <v/>
      </c>
      <c r="Q33" s="22" t="str">
        <f>IF($B33="","",IF($J33="","None noted",IF($J33&gt;=Settings!$B$5,"Under warranty","Expired")))</f>
        <v/>
      </c>
      <c r="R33" s="23" t="str">
        <f>IF(OR($B33="",$F33=""),"",ROUND((Settings!$B$5-$F33)/365.25,1))</f>
        <v/>
      </c>
      <c r="S33" s="22" t="str">
        <f t="shared" si="2"/>
        <v/>
      </c>
    </row>
    <row r="34" spans="1:19" x14ac:dyDescent="0.3">
      <c r="A34" s="14"/>
      <c r="B34" s="14"/>
      <c r="C34" s="14"/>
      <c r="D34" s="14"/>
      <c r="E34" s="14"/>
      <c r="F34" s="19"/>
      <c r="G34" s="14"/>
      <c r="H34" s="20"/>
      <c r="I34" s="20"/>
      <c r="J34" s="19"/>
      <c r="K34" s="14"/>
      <c r="L34" s="14"/>
      <c r="M34" s="14"/>
      <c r="N34" s="14"/>
      <c r="O34" s="21" t="str">
        <f t="shared" si="0"/>
        <v/>
      </c>
      <c r="P34" s="21" t="str">
        <f t="shared" si="1"/>
        <v/>
      </c>
      <c r="Q34" s="22" t="str">
        <f>IF($B34="","",IF($J34="","None noted",IF($J34&gt;=Settings!$B$5,"Under warranty","Expired")))</f>
        <v/>
      </c>
      <c r="R34" s="23" t="str">
        <f>IF(OR($B34="",$F34=""),"",ROUND((Settings!$B$5-$F34)/365.25,1))</f>
        <v/>
      </c>
      <c r="S34" s="22" t="str">
        <f t="shared" si="2"/>
        <v/>
      </c>
    </row>
    <row r="35" spans="1:19" x14ac:dyDescent="0.3">
      <c r="A35" s="14"/>
      <c r="B35" s="14"/>
      <c r="C35" s="14"/>
      <c r="D35" s="14"/>
      <c r="E35" s="14"/>
      <c r="F35" s="19"/>
      <c r="G35" s="14"/>
      <c r="H35" s="20"/>
      <c r="I35" s="20"/>
      <c r="J35" s="19"/>
      <c r="K35" s="14"/>
      <c r="L35" s="14"/>
      <c r="M35" s="14"/>
      <c r="N35" s="14"/>
      <c r="O35" s="21" t="str">
        <f t="shared" si="0"/>
        <v/>
      </c>
      <c r="P35" s="21" t="str">
        <f t="shared" si="1"/>
        <v/>
      </c>
      <c r="Q35" s="22" t="str">
        <f>IF($B35="","",IF($J35="","None noted",IF($J35&gt;=Settings!$B$5,"Under warranty","Expired")))</f>
        <v/>
      </c>
      <c r="R35" s="23" t="str">
        <f>IF(OR($B35="",$F35=""),"",ROUND((Settings!$B$5-$F35)/365.25,1))</f>
        <v/>
      </c>
      <c r="S35" s="22" t="str">
        <f t="shared" si="2"/>
        <v/>
      </c>
    </row>
    <row r="36" spans="1:19" x14ac:dyDescent="0.3">
      <c r="A36" s="14"/>
      <c r="B36" s="14"/>
      <c r="C36" s="14"/>
      <c r="D36" s="14"/>
      <c r="E36" s="14"/>
      <c r="F36" s="19"/>
      <c r="G36" s="14"/>
      <c r="H36" s="20"/>
      <c r="I36" s="20"/>
      <c r="J36" s="19"/>
      <c r="K36" s="14"/>
      <c r="L36" s="14"/>
      <c r="M36" s="14"/>
      <c r="N36" s="14"/>
      <c r="O36" s="21" t="str">
        <f t="shared" si="0"/>
        <v/>
      </c>
      <c r="P36" s="21" t="str">
        <f t="shared" si="1"/>
        <v/>
      </c>
      <c r="Q36" s="22" t="str">
        <f>IF($B36="","",IF($J36="","None noted",IF($J36&gt;=Settings!$B$5,"Under warranty","Expired")))</f>
        <v/>
      </c>
      <c r="R36" s="23" t="str">
        <f>IF(OR($B36="",$F36=""),"",ROUND((Settings!$B$5-$F36)/365.25,1))</f>
        <v/>
      </c>
      <c r="S36" s="22" t="str">
        <f t="shared" si="2"/>
        <v/>
      </c>
    </row>
    <row r="37" spans="1:19" x14ac:dyDescent="0.3">
      <c r="A37" s="14"/>
      <c r="B37" s="14"/>
      <c r="C37" s="14"/>
      <c r="D37" s="14"/>
      <c r="E37" s="14"/>
      <c r="F37" s="19"/>
      <c r="G37" s="14"/>
      <c r="H37" s="20"/>
      <c r="I37" s="20"/>
      <c r="J37" s="19"/>
      <c r="K37" s="14"/>
      <c r="L37" s="14"/>
      <c r="M37" s="14"/>
      <c r="N37" s="14"/>
      <c r="O37" s="21" t="str">
        <f t="shared" si="0"/>
        <v/>
      </c>
      <c r="P37" s="21" t="str">
        <f t="shared" si="1"/>
        <v/>
      </c>
      <c r="Q37" s="22" t="str">
        <f>IF($B37="","",IF($J37="","None noted",IF($J37&gt;=Settings!$B$5,"Under warranty","Expired")))</f>
        <v/>
      </c>
      <c r="R37" s="23" t="str">
        <f>IF(OR($B37="",$F37=""),"",ROUND((Settings!$B$5-$F37)/365.25,1))</f>
        <v/>
      </c>
      <c r="S37" s="22" t="str">
        <f t="shared" si="2"/>
        <v/>
      </c>
    </row>
    <row r="38" spans="1:19" x14ac:dyDescent="0.3">
      <c r="A38" s="14"/>
      <c r="B38" s="14"/>
      <c r="C38" s="14"/>
      <c r="D38" s="14"/>
      <c r="E38" s="14"/>
      <c r="F38" s="19"/>
      <c r="G38" s="14"/>
      <c r="H38" s="20"/>
      <c r="I38" s="20"/>
      <c r="J38" s="19"/>
      <c r="K38" s="14"/>
      <c r="L38" s="14"/>
      <c r="M38" s="14"/>
      <c r="N38" s="14"/>
      <c r="O38" s="21" t="str">
        <f t="shared" si="0"/>
        <v/>
      </c>
      <c r="P38" s="21" t="str">
        <f t="shared" si="1"/>
        <v/>
      </c>
      <c r="Q38" s="22" t="str">
        <f>IF($B38="","",IF($J38="","None noted",IF($J38&gt;=Settings!$B$5,"Under warranty","Expired")))</f>
        <v/>
      </c>
      <c r="R38" s="23" t="str">
        <f>IF(OR($B38="",$F38=""),"",ROUND((Settings!$B$5-$F38)/365.25,1))</f>
        <v/>
      </c>
      <c r="S38" s="22" t="str">
        <f t="shared" si="2"/>
        <v/>
      </c>
    </row>
    <row r="39" spans="1:19" x14ac:dyDescent="0.3">
      <c r="A39" s="14"/>
      <c r="B39" s="14"/>
      <c r="C39" s="14"/>
      <c r="D39" s="14"/>
      <c r="E39" s="14"/>
      <c r="F39" s="19"/>
      <c r="G39" s="14"/>
      <c r="H39" s="20"/>
      <c r="I39" s="20"/>
      <c r="J39" s="19"/>
      <c r="K39" s="14"/>
      <c r="L39" s="14"/>
      <c r="M39" s="14"/>
      <c r="N39" s="14"/>
      <c r="O39" s="21" t="str">
        <f t="shared" si="0"/>
        <v/>
      </c>
      <c r="P39" s="21" t="str">
        <f t="shared" si="1"/>
        <v/>
      </c>
      <c r="Q39" s="22" t="str">
        <f>IF($B39="","",IF($J39="","None noted",IF($J39&gt;=Settings!$B$5,"Under warranty","Expired")))</f>
        <v/>
      </c>
      <c r="R39" s="23" t="str">
        <f>IF(OR($B39="",$F39=""),"",ROUND((Settings!$B$5-$F39)/365.25,1))</f>
        <v/>
      </c>
      <c r="S39" s="22" t="str">
        <f t="shared" si="2"/>
        <v/>
      </c>
    </row>
    <row r="40" spans="1:19" x14ac:dyDescent="0.3">
      <c r="A40" s="14"/>
      <c r="B40" s="14"/>
      <c r="C40" s="14"/>
      <c r="D40" s="14"/>
      <c r="E40" s="14"/>
      <c r="F40" s="19"/>
      <c r="G40" s="14"/>
      <c r="H40" s="20"/>
      <c r="I40" s="20"/>
      <c r="J40" s="19"/>
      <c r="K40" s="14"/>
      <c r="L40" s="14"/>
      <c r="M40" s="14"/>
      <c r="N40" s="14"/>
      <c r="O40" s="21" t="str">
        <f t="shared" si="0"/>
        <v/>
      </c>
      <c r="P40" s="21" t="str">
        <f t="shared" si="1"/>
        <v/>
      </c>
      <c r="Q40" s="22" t="str">
        <f>IF($B40="","",IF($J40="","None noted",IF($J40&gt;=Settings!$B$5,"Under warranty","Expired")))</f>
        <v/>
      </c>
      <c r="R40" s="23" t="str">
        <f>IF(OR($B40="",$F40=""),"",ROUND((Settings!$B$5-$F40)/365.25,1))</f>
        <v/>
      </c>
      <c r="S40" s="22" t="str">
        <f t="shared" si="2"/>
        <v/>
      </c>
    </row>
    <row r="41" spans="1:19" x14ac:dyDescent="0.3">
      <c r="A41" s="14"/>
      <c r="B41" s="14"/>
      <c r="C41" s="14"/>
      <c r="D41" s="14"/>
      <c r="E41" s="14"/>
      <c r="F41" s="19"/>
      <c r="G41" s="14"/>
      <c r="H41" s="20"/>
      <c r="I41" s="20"/>
      <c r="J41" s="19"/>
      <c r="K41" s="14"/>
      <c r="L41" s="14"/>
      <c r="M41" s="14"/>
      <c r="N41" s="14"/>
      <c r="O41" s="21" t="str">
        <f t="shared" si="0"/>
        <v/>
      </c>
      <c r="P41" s="21" t="str">
        <f t="shared" si="1"/>
        <v/>
      </c>
      <c r="Q41" s="22" t="str">
        <f>IF($B41="","",IF($J41="","None noted",IF($J41&gt;=Settings!$B$5,"Under warranty","Expired")))</f>
        <v/>
      </c>
      <c r="R41" s="23" t="str">
        <f>IF(OR($B41="",$F41=""),"",ROUND((Settings!$B$5-$F41)/365.25,1))</f>
        <v/>
      </c>
      <c r="S41" s="22" t="str">
        <f t="shared" si="2"/>
        <v/>
      </c>
    </row>
    <row r="42" spans="1:19" x14ac:dyDescent="0.3">
      <c r="A42" s="14"/>
      <c r="B42" s="14"/>
      <c r="C42" s="14"/>
      <c r="D42" s="14"/>
      <c r="E42" s="14"/>
      <c r="F42" s="19"/>
      <c r="G42" s="14"/>
      <c r="H42" s="20"/>
      <c r="I42" s="20"/>
      <c r="J42" s="19"/>
      <c r="K42" s="14"/>
      <c r="L42" s="14"/>
      <c r="M42" s="14"/>
      <c r="N42" s="14"/>
      <c r="O42" s="21" t="str">
        <f t="shared" si="0"/>
        <v/>
      </c>
      <c r="P42" s="21" t="str">
        <f t="shared" si="1"/>
        <v/>
      </c>
      <c r="Q42" s="22" t="str">
        <f>IF($B42="","",IF($J42="","None noted",IF($J42&gt;=Settings!$B$5,"Under warranty","Expired")))</f>
        <v/>
      </c>
      <c r="R42" s="23" t="str">
        <f>IF(OR($B42="",$F42=""),"",ROUND((Settings!$B$5-$F42)/365.25,1))</f>
        <v/>
      </c>
      <c r="S42" s="22" t="str">
        <f t="shared" si="2"/>
        <v/>
      </c>
    </row>
    <row r="43" spans="1:19" x14ac:dyDescent="0.3">
      <c r="A43" s="14"/>
      <c r="B43" s="14"/>
      <c r="C43" s="14"/>
      <c r="D43" s="14"/>
      <c r="E43" s="14"/>
      <c r="F43" s="19"/>
      <c r="G43" s="14"/>
      <c r="H43" s="20"/>
      <c r="I43" s="20"/>
      <c r="J43" s="19"/>
      <c r="K43" s="14"/>
      <c r="L43" s="14"/>
      <c r="M43" s="14"/>
      <c r="N43" s="14"/>
      <c r="O43" s="21" t="str">
        <f t="shared" si="0"/>
        <v/>
      </c>
      <c r="P43" s="21" t="str">
        <f t="shared" si="1"/>
        <v/>
      </c>
      <c r="Q43" s="22" t="str">
        <f>IF($B43="","",IF($J43="","None noted",IF($J43&gt;=Settings!$B$5,"Under warranty","Expired")))</f>
        <v/>
      </c>
      <c r="R43" s="23" t="str">
        <f>IF(OR($B43="",$F43=""),"",ROUND((Settings!$B$5-$F43)/365.25,1))</f>
        <v/>
      </c>
      <c r="S43" s="22" t="str">
        <f t="shared" si="2"/>
        <v/>
      </c>
    </row>
    <row r="44" spans="1:19" x14ac:dyDescent="0.3">
      <c r="A44" s="14"/>
      <c r="B44" s="14"/>
      <c r="C44" s="14"/>
      <c r="D44" s="14"/>
      <c r="E44" s="14"/>
      <c r="F44" s="19"/>
      <c r="G44" s="14"/>
      <c r="H44" s="20"/>
      <c r="I44" s="20"/>
      <c r="J44" s="19"/>
      <c r="K44" s="14"/>
      <c r="L44" s="14"/>
      <c r="M44" s="14"/>
      <c r="N44" s="14"/>
      <c r="O44" s="21" t="str">
        <f t="shared" si="0"/>
        <v/>
      </c>
      <c r="P44" s="21" t="str">
        <f t="shared" si="1"/>
        <v/>
      </c>
      <c r="Q44" s="22" t="str">
        <f>IF($B44="","",IF($J44="","None noted",IF($J44&gt;=Settings!$B$5,"Under warranty","Expired")))</f>
        <v/>
      </c>
      <c r="R44" s="23" t="str">
        <f>IF(OR($B44="",$F44=""),"",ROUND((Settings!$B$5-$F44)/365.25,1))</f>
        <v/>
      </c>
      <c r="S44" s="22" t="str">
        <f t="shared" si="2"/>
        <v/>
      </c>
    </row>
    <row r="45" spans="1:19" x14ac:dyDescent="0.3">
      <c r="A45" s="14"/>
      <c r="B45" s="14"/>
      <c r="C45" s="14"/>
      <c r="D45" s="14"/>
      <c r="E45" s="14"/>
      <c r="F45" s="19"/>
      <c r="G45" s="14"/>
      <c r="H45" s="20"/>
      <c r="I45" s="20"/>
      <c r="J45" s="19"/>
      <c r="K45" s="14"/>
      <c r="L45" s="14"/>
      <c r="M45" s="14"/>
      <c r="N45" s="14"/>
      <c r="O45" s="21" t="str">
        <f t="shared" si="0"/>
        <v/>
      </c>
      <c r="P45" s="21" t="str">
        <f t="shared" si="1"/>
        <v/>
      </c>
      <c r="Q45" s="22" t="str">
        <f>IF($B45="","",IF($J45="","None noted",IF($J45&gt;=Settings!$B$5,"Under warranty","Expired")))</f>
        <v/>
      </c>
      <c r="R45" s="23" t="str">
        <f>IF(OR($B45="",$F45=""),"",ROUND((Settings!$B$5-$F45)/365.25,1))</f>
        <v/>
      </c>
      <c r="S45" s="22" t="str">
        <f t="shared" si="2"/>
        <v/>
      </c>
    </row>
    <row r="46" spans="1:19" x14ac:dyDescent="0.3">
      <c r="A46" s="14"/>
      <c r="B46" s="14"/>
      <c r="C46" s="14"/>
      <c r="D46" s="14"/>
      <c r="E46" s="14"/>
      <c r="F46" s="19"/>
      <c r="G46" s="14"/>
      <c r="H46" s="20"/>
      <c r="I46" s="20"/>
      <c r="J46" s="19"/>
      <c r="K46" s="14"/>
      <c r="L46" s="14"/>
      <c r="M46" s="14"/>
      <c r="N46" s="14"/>
      <c r="O46" s="21" t="str">
        <f t="shared" si="0"/>
        <v/>
      </c>
      <c r="P46" s="21" t="str">
        <f t="shared" si="1"/>
        <v/>
      </c>
      <c r="Q46" s="22" t="str">
        <f>IF($B46="","",IF($J46="","None noted",IF($J46&gt;=Settings!$B$5,"Under warranty","Expired")))</f>
        <v/>
      </c>
      <c r="R46" s="23" t="str">
        <f>IF(OR($B46="",$F46=""),"",ROUND((Settings!$B$5-$F46)/365.25,1))</f>
        <v/>
      </c>
      <c r="S46" s="22" t="str">
        <f t="shared" si="2"/>
        <v/>
      </c>
    </row>
    <row r="47" spans="1:19" x14ac:dyDescent="0.3">
      <c r="A47" s="14"/>
      <c r="B47" s="14"/>
      <c r="C47" s="14"/>
      <c r="D47" s="14"/>
      <c r="E47" s="14"/>
      <c r="F47" s="19"/>
      <c r="G47" s="14"/>
      <c r="H47" s="20"/>
      <c r="I47" s="20"/>
      <c r="J47" s="19"/>
      <c r="K47" s="14"/>
      <c r="L47" s="14"/>
      <c r="M47" s="14"/>
      <c r="N47" s="14"/>
      <c r="O47" s="21" t="str">
        <f t="shared" si="0"/>
        <v/>
      </c>
      <c r="P47" s="21" t="str">
        <f t="shared" si="1"/>
        <v/>
      </c>
      <c r="Q47" s="22" t="str">
        <f>IF($B47="","",IF($J47="","None noted",IF($J47&gt;=Settings!$B$5,"Under warranty","Expired")))</f>
        <v/>
      </c>
      <c r="R47" s="23" t="str">
        <f>IF(OR($B47="",$F47=""),"",ROUND((Settings!$B$5-$F47)/365.25,1))</f>
        <v/>
      </c>
      <c r="S47" s="22" t="str">
        <f t="shared" si="2"/>
        <v/>
      </c>
    </row>
    <row r="48" spans="1:19" x14ac:dyDescent="0.3">
      <c r="A48" s="14"/>
      <c r="B48" s="14"/>
      <c r="C48" s="14"/>
      <c r="D48" s="14"/>
      <c r="E48" s="14"/>
      <c r="F48" s="19"/>
      <c r="G48" s="14"/>
      <c r="H48" s="20"/>
      <c r="I48" s="20"/>
      <c r="J48" s="19"/>
      <c r="K48" s="14"/>
      <c r="L48" s="14"/>
      <c r="M48" s="14"/>
      <c r="N48" s="14"/>
      <c r="O48" s="21" t="str">
        <f t="shared" si="0"/>
        <v/>
      </c>
      <c r="P48" s="21" t="str">
        <f t="shared" si="1"/>
        <v/>
      </c>
      <c r="Q48" s="22" t="str">
        <f>IF($B48="","",IF($J48="","None noted",IF($J48&gt;=Settings!$B$5,"Under warranty","Expired")))</f>
        <v/>
      </c>
      <c r="R48" s="23" t="str">
        <f>IF(OR($B48="",$F48=""),"",ROUND((Settings!$B$5-$F48)/365.25,1))</f>
        <v/>
      </c>
      <c r="S48" s="22" t="str">
        <f t="shared" si="2"/>
        <v/>
      </c>
    </row>
    <row r="49" spans="1:19" x14ac:dyDescent="0.3">
      <c r="A49" s="14"/>
      <c r="B49" s="14"/>
      <c r="C49" s="14"/>
      <c r="D49" s="14"/>
      <c r="E49" s="14"/>
      <c r="F49" s="19"/>
      <c r="G49" s="14"/>
      <c r="H49" s="20"/>
      <c r="I49" s="20"/>
      <c r="J49" s="19"/>
      <c r="K49" s="14"/>
      <c r="L49" s="14"/>
      <c r="M49" s="14"/>
      <c r="N49" s="14"/>
      <c r="O49" s="21" t="str">
        <f t="shared" si="0"/>
        <v/>
      </c>
      <c r="P49" s="21" t="str">
        <f t="shared" si="1"/>
        <v/>
      </c>
      <c r="Q49" s="22" t="str">
        <f>IF($B49="","",IF($J49="","None noted",IF($J49&gt;=Settings!$B$5,"Under warranty","Expired")))</f>
        <v/>
      </c>
      <c r="R49" s="23" t="str">
        <f>IF(OR($B49="",$F49=""),"",ROUND((Settings!$B$5-$F49)/365.25,1))</f>
        <v/>
      </c>
      <c r="S49" s="22" t="str">
        <f t="shared" si="2"/>
        <v/>
      </c>
    </row>
    <row r="50" spans="1:19" x14ac:dyDescent="0.3">
      <c r="A50" s="14"/>
      <c r="B50" s="14"/>
      <c r="C50" s="14"/>
      <c r="D50" s="14"/>
      <c r="E50" s="14"/>
      <c r="F50" s="19"/>
      <c r="G50" s="14"/>
      <c r="H50" s="20"/>
      <c r="I50" s="20"/>
      <c r="J50" s="19"/>
      <c r="K50" s="14"/>
      <c r="L50" s="14"/>
      <c r="M50" s="14"/>
      <c r="N50" s="14"/>
      <c r="O50" s="21" t="str">
        <f t="shared" si="0"/>
        <v/>
      </c>
      <c r="P50" s="21" t="str">
        <f t="shared" si="1"/>
        <v/>
      </c>
      <c r="Q50" s="22" t="str">
        <f>IF($B50="","",IF($J50="","None noted",IF($J50&gt;=Settings!$B$5,"Under warranty","Expired")))</f>
        <v/>
      </c>
      <c r="R50" s="23" t="str">
        <f>IF(OR($B50="",$F50=""),"",ROUND((Settings!$B$5-$F50)/365.25,1))</f>
        <v/>
      </c>
      <c r="S50" s="22" t="str">
        <f t="shared" si="2"/>
        <v/>
      </c>
    </row>
    <row r="51" spans="1:19" x14ac:dyDescent="0.3">
      <c r="A51" s="14"/>
      <c r="B51" s="14"/>
      <c r="C51" s="14"/>
      <c r="D51" s="14"/>
      <c r="E51" s="14"/>
      <c r="F51" s="19"/>
      <c r="G51" s="14"/>
      <c r="H51" s="20"/>
      <c r="I51" s="20"/>
      <c r="J51" s="19"/>
      <c r="K51" s="14"/>
      <c r="L51" s="14"/>
      <c r="M51" s="14"/>
      <c r="N51" s="14"/>
      <c r="O51" s="21" t="str">
        <f t="shared" si="0"/>
        <v/>
      </c>
      <c r="P51" s="21" t="str">
        <f t="shared" si="1"/>
        <v/>
      </c>
      <c r="Q51" s="22" t="str">
        <f>IF($B51="","",IF($J51="","None noted",IF($J51&gt;=Settings!$B$5,"Under warranty","Expired")))</f>
        <v/>
      </c>
      <c r="R51" s="23" t="str">
        <f>IF(OR($B51="",$F51=""),"",ROUND((Settings!$B$5-$F51)/365.25,1))</f>
        <v/>
      </c>
      <c r="S51" s="22" t="str">
        <f t="shared" si="2"/>
        <v/>
      </c>
    </row>
    <row r="52" spans="1:19" x14ac:dyDescent="0.3">
      <c r="A52" s="14"/>
      <c r="B52" s="14"/>
      <c r="C52" s="14"/>
      <c r="D52" s="14"/>
      <c r="E52" s="14"/>
      <c r="F52" s="19"/>
      <c r="G52" s="14"/>
      <c r="H52" s="20"/>
      <c r="I52" s="20"/>
      <c r="J52" s="19"/>
      <c r="K52" s="14"/>
      <c r="L52" s="14"/>
      <c r="M52" s="14"/>
      <c r="N52" s="14"/>
      <c r="O52" s="21" t="str">
        <f t="shared" si="0"/>
        <v/>
      </c>
      <c r="P52" s="21" t="str">
        <f t="shared" si="1"/>
        <v/>
      </c>
      <c r="Q52" s="22" t="str">
        <f>IF($B52="","",IF($J52="","None noted",IF($J52&gt;=Settings!$B$5,"Under warranty","Expired")))</f>
        <v/>
      </c>
      <c r="R52" s="23" t="str">
        <f>IF(OR($B52="",$F52=""),"",ROUND((Settings!$B$5-$F52)/365.25,1))</f>
        <v/>
      </c>
      <c r="S52" s="22" t="str">
        <f t="shared" si="2"/>
        <v/>
      </c>
    </row>
    <row r="53" spans="1:19" x14ac:dyDescent="0.3">
      <c r="A53" s="14"/>
      <c r="B53" s="14"/>
      <c r="C53" s="14"/>
      <c r="D53" s="14"/>
      <c r="E53" s="14"/>
      <c r="F53" s="19"/>
      <c r="G53" s="14"/>
      <c r="H53" s="20"/>
      <c r="I53" s="20"/>
      <c r="J53" s="19"/>
      <c r="K53" s="14"/>
      <c r="L53" s="14"/>
      <c r="M53" s="14"/>
      <c r="N53" s="14"/>
      <c r="O53" s="21" t="str">
        <f t="shared" si="0"/>
        <v/>
      </c>
      <c r="P53" s="21" t="str">
        <f t="shared" si="1"/>
        <v/>
      </c>
      <c r="Q53" s="22" t="str">
        <f>IF($B53="","",IF($J53="","None noted",IF($J53&gt;=Settings!$B$5,"Under warranty","Expired")))</f>
        <v/>
      </c>
      <c r="R53" s="23" t="str">
        <f>IF(OR($B53="",$F53=""),"",ROUND((Settings!$B$5-$F53)/365.25,1))</f>
        <v/>
      </c>
      <c r="S53" s="22" t="str">
        <f t="shared" si="2"/>
        <v/>
      </c>
    </row>
    <row r="54" spans="1:19" x14ac:dyDescent="0.3">
      <c r="A54" s="14"/>
      <c r="B54" s="14"/>
      <c r="C54" s="14"/>
      <c r="D54" s="14"/>
      <c r="E54" s="14"/>
      <c r="F54" s="19"/>
      <c r="G54" s="14"/>
      <c r="H54" s="20"/>
      <c r="I54" s="20"/>
      <c r="J54" s="19"/>
      <c r="K54" s="14"/>
      <c r="L54" s="14"/>
      <c r="M54" s="14"/>
      <c r="N54" s="14"/>
      <c r="O54" s="21" t="str">
        <f t="shared" si="0"/>
        <v/>
      </c>
      <c r="P54" s="21" t="str">
        <f t="shared" si="1"/>
        <v/>
      </c>
      <c r="Q54" s="22" t="str">
        <f>IF($B54="","",IF($J54="","None noted",IF($J54&gt;=Settings!$B$5,"Under warranty","Expired")))</f>
        <v/>
      </c>
      <c r="R54" s="23" t="str">
        <f>IF(OR($B54="",$F54=""),"",ROUND((Settings!$B$5-$F54)/365.25,1))</f>
        <v/>
      </c>
      <c r="S54" s="22" t="str">
        <f t="shared" si="2"/>
        <v/>
      </c>
    </row>
    <row r="55" spans="1:19" x14ac:dyDescent="0.3">
      <c r="A55" s="14"/>
      <c r="B55" s="14"/>
      <c r="C55" s="14"/>
      <c r="D55" s="14"/>
      <c r="E55" s="14"/>
      <c r="F55" s="19"/>
      <c r="G55" s="14"/>
      <c r="H55" s="20"/>
      <c r="I55" s="20"/>
      <c r="J55" s="19"/>
      <c r="K55" s="14"/>
      <c r="L55" s="14"/>
      <c r="M55" s="14"/>
      <c r="N55" s="14"/>
      <c r="O55" s="21" t="str">
        <f t="shared" si="0"/>
        <v/>
      </c>
      <c r="P55" s="21" t="str">
        <f t="shared" si="1"/>
        <v/>
      </c>
      <c r="Q55" s="22" t="str">
        <f>IF($B55="","",IF($J55="","None noted",IF($J55&gt;=Settings!$B$5,"Under warranty","Expired")))</f>
        <v/>
      </c>
      <c r="R55" s="23" t="str">
        <f>IF(OR($B55="",$F55=""),"",ROUND((Settings!$B$5-$F55)/365.25,1))</f>
        <v/>
      </c>
      <c r="S55" s="22" t="str">
        <f t="shared" si="2"/>
        <v/>
      </c>
    </row>
    <row r="56" spans="1:19" x14ac:dyDescent="0.3">
      <c r="A56" s="14"/>
      <c r="B56" s="14"/>
      <c r="C56" s="14"/>
      <c r="D56" s="14"/>
      <c r="E56" s="14"/>
      <c r="F56" s="19"/>
      <c r="G56" s="14"/>
      <c r="H56" s="20"/>
      <c r="I56" s="20"/>
      <c r="J56" s="19"/>
      <c r="K56" s="14"/>
      <c r="L56" s="14"/>
      <c r="M56" s="14"/>
      <c r="N56" s="14"/>
      <c r="O56" s="21" t="str">
        <f t="shared" si="0"/>
        <v/>
      </c>
      <c r="P56" s="21" t="str">
        <f t="shared" si="1"/>
        <v/>
      </c>
      <c r="Q56" s="22" t="str">
        <f>IF($B56="","",IF($J56="","None noted",IF($J56&gt;=Settings!$B$5,"Under warranty","Expired")))</f>
        <v/>
      </c>
      <c r="R56" s="23" t="str">
        <f>IF(OR($B56="",$F56=""),"",ROUND((Settings!$B$5-$F56)/365.25,1))</f>
        <v/>
      </c>
      <c r="S56" s="22" t="str">
        <f t="shared" si="2"/>
        <v/>
      </c>
    </row>
    <row r="57" spans="1:19" x14ac:dyDescent="0.3">
      <c r="A57" s="14"/>
      <c r="B57" s="14"/>
      <c r="C57" s="14"/>
      <c r="D57" s="14"/>
      <c r="E57" s="14"/>
      <c r="F57" s="19"/>
      <c r="G57" s="14"/>
      <c r="H57" s="20"/>
      <c r="I57" s="20"/>
      <c r="J57" s="19"/>
      <c r="K57" s="14"/>
      <c r="L57" s="14"/>
      <c r="M57" s="14"/>
      <c r="N57" s="14"/>
      <c r="O57" s="21" t="str">
        <f t="shared" si="0"/>
        <v/>
      </c>
      <c r="P57" s="21" t="str">
        <f t="shared" si="1"/>
        <v/>
      </c>
      <c r="Q57" s="22" t="str">
        <f>IF($B57="","",IF($J57="","None noted",IF($J57&gt;=Settings!$B$5,"Under warranty","Expired")))</f>
        <v/>
      </c>
      <c r="R57" s="23" t="str">
        <f>IF(OR($B57="",$F57=""),"",ROUND((Settings!$B$5-$F57)/365.25,1))</f>
        <v/>
      </c>
      <c r="S57" s="22" t="str">
        <f t="shared" si="2"/>
        <v/>
      </c>
    </row>
    <row r="58" spans="1:19" x14ac:dyDescent="0.3">
      <c r="A58" s="14"/>
      <c r="B58" s="14"/>
      <c r="C58" s="14"/>
      <c r="D58" s="14"/>
      <c r="E58" s="14"/>
      <c r="F58" s="19"/>
      <c r="G58" s="14"/>
      <c r="H58" s="20"/>
      <c r="I58" s="20"/>
      <c r="J58" s="19"/>
      <c r="K58" s="14"/>
      <c r="L58" s="14"/>
      <c r="M58" s="14"/>
      <c r="N58" s="14"/>
      <c r="O58" s="21" t="str">
        <f t="shared" si="0"/>
        <v/>
      </c>
      <c r="P58" s="21" t="str">
        <f t="shared" si="1"/>
        <v/>
      </c>
      <c r="Q58" s="22" t="str">
        <f>IF($B58="","",IF($J58="","None noted",IF($J58&gt;=Settings!$B$5,"Under warranty","Expired")))</f>
        <v/>
      </c>
      <c r="R58" s="23" t="str">
        <f>IF(OR($B58="",$F58=""),"",ROUND((Settings!$B$5-$F58)/365.25,1))</f>
        <v/>
      </c>
      <c r="S58" s="22" t="str">
        <f t="shared" si="2"/>
        <v/>
      </c>
    </row>
    <row r="59" spans="1:19" x14ac:dyDescent="0.3">
      <c r="A59" s="14"/>
      <c r="B59" s="14"/>
      <c r="C59" s="14"/>
      <c r="D59" s="14"/>
      <c r="E59" s="14"/>
      <c r="F59" s="19"/>
      <c r="G59" s="14"/>
      <c r="H59" s="20"/>
      <c r="I59" s="20"/>
      <c r="J59" s="19"/>
      <c r="K59" s="14"/>
      <c r="L59" s="14"/>
      <c r="M59" s="14"/>
      <c r="N59" s="14"/>
      <c r="O59" s="21" t="str">
        <f t="shared" si="0"/>
        <v/>
      </c>
      <c r="P59" s="21" t="str">
        <f t="shared" si="1"/>
        <v/>
      </c>
      <c r="Q59" s="22" t="str">
        <f>IF($B59="","",IF($J59="","None noted",IF($J59&gt;=Settings!$B$5,"Under warranty","Expired")))</f>
        <v/>
      </c>
      <c r="R59" s="23" t="str">
        <f>IF(OR($B59="",$F59=""),"",ROUND((Settings!$B$5-$F59)/365.25,1))</f>
        <v/>
      </c>
      <c r="S59" s="22" t="str">
        <f t="shared" si="2"/>
        <v/>
      </c>
    </row>
    <row r="60" spans="1:19" x14ac:dyDescent="0.3">
      <c r="A60" s="14"/>
      <c r="B60" s="14"/>
      <c r="C60" s="14"/>
      <c r="D60" s="14"/>
      <c r="E60" s="14"/>
      <c r="F60" s="19"/>
      <c r="G60" s="14"/>
      <c r="H60" s="20"/>
      <c r="I60" s="20"/>
      <c r="J60" s="19"/>
      <c r="K60" s="14"/>
      <c r="L60" s="14"/>
      <c r="M60" s="14"/>
      <c r="N60" s="14"/>
      <c r="O60" s="21" t="str">
        <f t="shared" si="0"/>
        <v/>
      </c>
      <c r="P60" s="21" t="str">
        <f t="shared" si="1"/>
        <v/>
      </c>
      <c r="Q60" s="22" t="str">
        <f>IF($B60="","",IF($J60="","None noted",IF($J60&gt;=Settings!$B$5,"Under warranty","Expired")))</f>
        <v/>
      </c>
      <c r="R60" s="23" t="str">
        <f>IF(OR($B60="",$F60=""),"",ROUND((Settings!$B$5-$F60)/365.25,1))</f>
        <v/>
      </c>
      <c r="S60" s="22" t="str">
        <f t="shared" si="2"/>
        <v/>
      </c>
    </row>
    <row r="61" spans="1:19" x14ac:dyDescent="0.3">
      <c r="A61" s="14"/>
      <c r="B61" s="14"/>
      <c r="C61" s="14"/>
      <c r="D61" s="14"/>
      <c r="E61" s="14"/>
      <c r="F61" s="19"/>
      <c r="G61" s="14"/>
      <c r="H61" s="20"/>
      <c r="I61" s="20"/>
      <c r="J61" s="19"/>
      <c r="K61" s="14"/>
      <c r="L61" s="14"/>
      <c r="M61" s="14"/>
      <c r="N61" s="14"/>
      <c r="O61" s="21" t="str">
        <f t="shared" si="0"/>
        <v/>
      </c>
      <c r="P61" s="21" t="str">
        <f t="shared" si="1"/>
        <v/>
      </c>
      <c r="Q61" s="22" t="str">
        <f>IF($B61="","",IF($J61="","None noted",IF($J61&gt;=Settings!$B$5,"Under warranty","Expired")))</f>
        <v/>
      </c>
      <c r="R61" s="23" t="str">
        <f>IF(OR($B61="",$F61=""),"",ROUND((Settings!$B$5-$F61)/365.25,1))</f>
        <v/>
      </c>
      <c r="S61" s="22" t="str">
        <f t="shared" si="2"/>
        <v/>
      </c>
    </row>
    <row r="62" spans="1:19" x14ac:dyDescent="0.3">
      <c r="A62" s="14"/>
      <c r="B62" s="14"/>
      <c r="C62" s="14"/>
      <c r="D62" s="14"/>
      <c r="E62" s="14"/>
      <c r="F62" s="19"/>
      <c r="G62" s="14"/>
      <c r="H62" s="20"/>
      <c r="I62" s="20"/>
      <c r="J62" s="19"/>
      <c r="K62" s="14"/>
      <c r="L62" s="14"/>
      <c r="M62" s="14"/>
      <c r="N62" s="14"/>
      <c r="O62" s="21" t="str">
        <f t="shared" si="0"/>
        <v/>
      </c>
      <c r="P62" s="21" t="str">
        <f t="shared" si="1"/>
        <v/>
      </c>
      <c r="Q62" s="22" t="str">
        <f>IF($B62="","",IF($J62="","None noted",IF($J62&gt;=Settings!$B$5,"Under warranty","Expired")))</f>
        <v/>
      </c>
      <c r="R62" s="23" t="str">
        <f>IF(OR($B62="",$F62=""),"",ROUND((Settings!$B$5-$F62)/365.25,1))</f>
        <v/>
      </c>
      <c r="S62" s="22" t="str">
        <f t="shared" si="2"/>
        <v/>
      </c>
    </row>
    <row r="63" spans="1:19" x14ac:dyDescent="0.3">
      <c r="A63" s="14"/>
      <c r="B63" s="14"/>
      <c r="C63" s="14"/>
      <c r="D63" s="14"/>
      <c r="E63" s="14"/>
      <c r="F63" s="19"/>
      <c r="G63" s="14"/>
      <c r="H63" s="20"/>
      <c r="I63" s="20"/>
      <c r="J63" s="19"/>
      <c r="K63" s="14"/>
      <c r="L63" s="14"/>
      <c r="M63" s="14"/>
      <c r="N63" s="14"/>
      <c r="O63" s="21" t="str">
        <f t="shared" si="0"/>
        <v/>
      </c>
      <c r="P63" s="21" t="str">
        <f t="shared" si="1"/>
        <v/>
      </c>
      <c r="Q63" s="22" t="str">
        <f>IF($B63="","",IF($J63="","None noted",IF($J63&gt;=Settings!$B$5,"Under warranty","Expired")))</f>
        <v/>
      </c>
      <c r="R63" s="23" t="str">
        <f>IF(OR($B63="",$F63=""),"",ROUND((Settings!$B$5-$F63)/365.25,1))</f>
        <v/>
      </c>
      <c r="S63" s="22" t="str">
        <f t="shared" si="2"/>
        <v/>
      </c>
    </row>
    <row r="64" spans="1:19" x14ac:dyDescent="0.3">
      <c r="A64" s="14"/>
      <c r="B64" s="14"/>
      <c r="C64" s="14"/>
      <c r="D64" s="14"/>
      <c r="E64" s="14"/>
      <c r="F64" s="19"/>
      <c r="G64" s="14"/>
      <c r="H64" s="20"/>
      <c r="I64" s="20"/>
      <c r="J64" s="19"/>
      <c r="K64" s="14"/>
      <c r="L64" s="14"/>
      <c r="M64" s="14"/>
      <c r="N64" s="14"/>
      <c r="O64" s="21" t="str">
        <f t="shared" si="0"/>
        <v/>
      </c>
      <c r="P64" s="21" t="str">
        <f t="shared" si="1"/>
        <v/>
      </c>
      <c r="Q64" s="22" t="str">
        <f>IF($B64="","",IF($J64="","None noted",IF($J64&gt;=Settings!$B$5,"Under warranty","Expired")))</f>
        <v/>
      </c>
      <c r="R64" s="23" t="str">
        <f>IF(OR($B64="",$F64=""),"",ROUND((Settings!$B$5-$F64)/365.25,1))</f>
        <v/>
      </c>
      <c r="S64" s="22" t="str">
        <f t="shared" si="2"/>
        <v/>
      </c>
    </row>
    <row r="65" spans="1:19" x14ac:dyDescent="0.3">
      <c r="A65" s="14"/>
      <c r="B65" s="14"/>
      <c r="C65" s="14"/>
      <c r="D65" s="14"/>
      <c r="E65" s="14"/>
      <c r="F65" s="19"/>
      <c r="G65" s="14"/>
      <c r="H65" s="20"/>
      <c r="I65" s="20"/>
      <c r="J65" s="19"/>
      <c r="K65" s="14"/>
      <c r="L65" s="14"/>
      <c r="M65" s="14"/>
      <c r="N65" s="14"/>
      <c r="O65" s="21" t="str">
        <f t="shared" si="0"/>
        <v/>
      </c>
      <c r="P65" s="21" t="str">
        <f t="shared" si="1"/>
        <v/>
      </c>
      <c r="Q65" s="22" t="str">
        <f>IF($B65="","",IF($J65="","None noted",IF($J65&gt;=Settings!$B$5,"Under warranty","Expired")))</f>
        <v/>
      </c>
      <c r="R65" s="23" t="str">
        <f>IF(OR($B65="",$F65=""),"",ROUND((Settings!$B$5-$F65)/365.25,1))</f>
        <v/>
      </c>
      <c r="S65" s="22" t="str">
        <f t="shared" si="2"/>
        <v/>
      </c>
    </row>
    <row r="66" spans="1:19" x14ac:dyDescent="0.3">
      <c r="A66" s="14"/>
      <c r="B66" s="14"/>
      <c r="C66" s="14"/>
      <c r="D66" s="14"/>
      <c r="E66" s="14"/>
      <c r="F66" s="19"/>
      <c r="G66" s="14"/>
      <c r="H66" s="20"/>
      <c r="I66" s="20"/>
      <c r="J66" s="19"/>
      <c r="K66" s="14"/>
      <c r="L66" s="14"/>
      <c r="M66" s="14"/>
      <c r="N66" s="14"/>
      <c r="O66" s="21" t="str">
        <f t="shared" si="0"/>
        <v/>
      </c>
      <c r="P66" s="21" t="str">
        <f t="shared" si="1"/>
        <v/>
      </c>
      <c r="Q66" s="22" t="str">
        <f>IF($B66="","",IF($J66="","None noted",IF($J66&gt;=Settings!$B$5,"Under warranty","Expired")))</f>
        <v/>
      </c>
      <c r="R66" s="23" t="str">
        <f>IF(OR($B66="",$F66=""),"",ROUND((Settings!$B$5-$F66)/365.25,1))</f>
        <v/>
      </c>
      <c r="S66" s="22" t="str">
        <f t="shared" si="2"/>
        <v/>
      </c>
    </row>
    <row r="67" spans="1:19" x14ac:dyDescent="0.3">
      <c r="A67" s="14"/>
      <c r="B67" s="14"/>
      <c r="C67" s="14"/>
      <c r="D67" s="14"/>
      <c r="E67" s="14"/>
      <c r="F67" s="19"/>
      <c r="G67" s="14"/>
      <c r="H67" s="20"/>
      <c r="I67" s="20"/>
      <c r="J67" s="19"/>
      <c r="K67" s="14"/>
      <c r="L67" s="14"/>
      <c r="M67" s="14"/>
      <c r="N67" s="14"/>
      <c r="O67" s="21" t="str">
        <f t="shared" si="0"/>
        <v/>
      </c>
      <c r="P67" s="21" t="str">
        <f t="shared" si="1"/>
        <v/>
      </c>
      <c r="Q67" s="22" t="str">
        <f>IF($B67="","",IF($J67="","None noted",IF($J67&gt;=Settings!$B$5,"Under warranty","Expired")))</f>
        <v/>
      </c>
      <c r="R67" s="23" t="str">
        <f>IF(OR($B67="",$F67=""),"",ROUND((Settings!$B$5-$F67)/365.25,1))</f>
        <v/>
      </c>
      <c r="S67" s="22" t="str">
        <f t="shared" si="2"/>
        <v/>
      </c>
    </row>
    <row r="68" spans="1:19" x14ac:dyDescent="0.3">
      <c r="A68" s="14"/>
      <c r="B68" s="14"/>
      <c r="C68" s="14"/>
      <c r="D68" s="14"/>
      <c r="E68" s="14"/>
      <c r="F68" s="19"/>
      <c r="G68" s="14"/>
      <c r="H68" s="20"/>
      <c r="I68" s="20"/>
      <c r="J68" s="19"/>
      <c r="K68" s="14"/>
      <c r="L68" s="14"/>
      <c r="M68" s="14"/>
      <c r="N68" s="14"/>
      <c r="O68" s="21" t="str">
        <f t="shared" ref="O68:O131" si="3">IF($B68="","",IF($G68="",1,N($G68))*N($H68))</f>
        <v/>
      </c>
      <c r="P68" s="21" t="str">
        <f t="shared" ref="P68:P131" si="4">IF($B68="","",IF($G68="",1,N($G68))*IF($I68="",N($H68),N($I68)))</f>
        <v/>
      </c>
      <c r="Q68" s="22" t="str">
        <f>IF($B68="","",IF($J68="","None noted",IF($J68&gt;=Settings!$B$5,"Under warranty","Expired")))</f>
        <v/>
      </c>
      <c r="R68" s="23" t="str">
        <f>IF(OR($B68="",$F68=""),"",ROUND((Settings!$B$5-$F68)/365.25,1))</f>
        <v/>
      </c>
      <c r="S68" s="22" t="str">
        <f t="shared" ref="S68:S131" si="5">IF($B68="","",IF(AND($L68="Yes",$M68="Yes"),"Complete","Missing"))</f>
        <v/>
      </c>
    </row>
    <row r="69" spans="1:19" x14ac:dyDescent="0.3">
      <c r="A69" s="14"/>
      <c r="B69" s="14"/>
      <c r="C69" s="14"/>
      <c r="D69" s="14"/>
      <c r="E69" s="14"/>
      <c r="F69" s="19"/>
      <c r="G69" s="14"/>
      <c r="H69" s="20"/>
      <c r="I69" s="20"/>
      <c r="J69" s="19"/>
      <c r="K69" s="14"/>
      <c r="L69" s="14"/>
      <c r="M69" s="14"/>
      <c r="N69" s="14"/>
      <c r="O69" s="21" t="str">
        <f t="shared" si="3"/>
        <v/>
      </c>
      <c r="P69" s="21" t="str">
        <f t="shared" si="4"/>
        <v/>
      </c>
      <c r="Q69" s="22" t="str">
        <f>IF($B69="","",IF($J69="","None noted",IF($J69&gt;=Settings!$B$5,"Under warranty","Expired")))</f>
        <v/>
      </c>
      <c r="R69" s="23" t="str">
        <f>IF(OR($B69="",$F69=""),"",ROUND((Settings!$B$5-$F69)/365.25,1))</f>
        <v/>
      </c>
      <c r="S69" s="22" t="str">
        <f t="shared" si="5"/>
        <v/>
      </c>
    </row>
    <row r="70" spans="1:19" x14ac:dyDescent="0.3">
      <c r="A70" s="14"/>
      <c r="B70" s="14"/>
      <c r="C70" s="14"/>
      <c r="D70" s="14"/>
      <c r="E70" s="14"/>
      <c r="F70" s="19"/>
      <c r="G70" s="14"/>
      <c r="H70" s="20"/>
      <c r="I70" s="20"/>
      <c r="J70" s="19"/>
      <c r="K70" s="14"/>
      <c r="L70" s="14"/>
      <c r="M70" s="14"/>
      <c r="N70" s="14"/>
      <c r="O70" s="21" t="str">
        <f t="shared" si="3"/>
        <v/>
      </c>
      <c r="P70" s="21" t="str">
        <f t="shared" si="4"/>
        <v/>
      </c>
      <c r="Q70" s="22" t="str">
        <f>IF($B70="","",IF($J70="","None noted",IF($J70&gt;=Settings!$B$5,"Under warranty","Expired")))</f>
        <v/>
      </c>
      <c r="R70" s="23" t="str">
        <f>IF(OR($B70="",$F70=""),"",ROUND((Settings!$B$5-$F70)/365.25,1))</f>
        <v/>
      </c>
      <c r="S70" s="22" t="str">
        <f t="shared" si="5"/>
        <v/>
      </c>
    </row>
    <row r="71" spans="1:19" x14ac:dyDescent="0.3">
      <c r="A71" s="14"/>
      <c r="B71" s="14"/>
      <c r="C71" s="14"/>
      <c r="D71" s="14"/>
      <c r="E71" s="14"/>
      <c r="F71" s="19"/>
      <c r="G71" s="14"/>
      <c r="H71" s="20"/>
      <c r="I71" s="20"/>
      <c r="J71" s="19"/>
      <c r="K71" s="14"/>
      <c r="L71" s="14"/>
      <c r="M71" s="14"/>
      <c r="N71" s="14"/>
      <c r="O71" s="21" t="str">
        <f t="shared" si="3"/>
        <v/>
      </c>
      <c r="P71" s="21" t="str">
        <f t="shared" si="4"/>
        <v/>
      </c>
      <c r="Q71" s="22" t="str">
        <f>IF($B71="","",IF($J71="","None noted",IF($J71&gt;=Settings!$B$5,"Under warranty","Expired")))</f>
        <v/>
      </c>
      <c r="R71" s="23" t="str">
        <f>IF(OR($B71="",$F71=""),"",ROUND((Settings!$B$5-$F71)/365.25,1))</f>
        <v/>
      </c>
      <c r="S71" s="22" t="str">
        <f t="shared" si="5"/>
        <v/>
      </c>
    </row>
    <row r="72" spans="1:19" x14ac:dyDescent="0.3">
      <c r="A72" s="14"/>
      <c r="B72" s="14"/>
      <c r="C72" s="14"/>
      <c r="D72" s="14"/>
      <c r="E72" s="14"/>
      <c r="F72" s="19"/>
      <c r="G72" s="14"/>
      <c r="H72" s="20"/>
      <c r="I72" s="20"/>
      <c r="J72" s="19"/>
      <c r="K72" s="14"/>
      <c r="L72" s="14"/>
      <c r="M72" s="14"/>
      <c r="N72" s="14"/>
      <c r="O72" s="21" t="str">
        <f t="shared" si="3"/>
        <v/>
      </c>
      <c r="P72" s="21" t="str">
        <f t="shared" si="4"/>
        <v/>
      </c>
      <c r="Q72" s="22" t="str">
        <f>IF($B72="","",IF($J72="","None noted",IF($J72&gt;=Settings!$B$5,"Under warranty","Expired")))</f>
        <v/>
      </c>
      <c r="R72" s="23" t="str">
        <f>IF(OR($B72="",$F72=""),"",ROUND((Settings!$B$5-$F72)/365.25,1))</f>
        <v/>
      </c>
      <c r="S72" s="22" t="str">
        <f t="shared" si="5"/>
        <v/>
      </c>
    </row>
    <row r="73" spans="1:19" x14ac:dyDescent="0.3">
      <c r="A73" s="14"/>
      <c r="B73" s="14"/>
      <c r="C73" s="14"/>
      <c r="D73" s="14"/>
      <c r="E73" s="14"/>
      <c r="F73" s="19"/>
      <c r="G73" s="14"/>
      <c r="H73" s="20"/>
      <c r="I73" s="20"/>
      <c r="J73" s="19"/>
      <c r="K73" s="14"/>
      <c r="L73" s="14"/>
      <c r="M73" s="14"/>
      <c r="N73" s="14"/>
      <c r="O73" s="21" t="str">
        <f t="shared" si="3"/>
        <v/>
      </c>
      <c r="P73" s="21" t="str">
        <f t="shared" si="4"/>
        <v/>
      </c>
      <c r="Q73" s="22" t="str">
        <f>IF($B73="","",IF($J73="","None noted",IF($J73&gt;=Settings!$B$5,"Under warranty","Expired")))</f>
        <v/>
      </c>
      <c r="R73" s="23" t="str">
        <f>IF(OR($B73="",$F73=""),"",ROUND((Settings!$B$5-$F73)/365.25,1))</f>
        <v/>
      </c>
      <c r="S73" s="22" t="str">
        <f t="shared" si="5"/>
        <v/>
      </c>
    </row>
    <row r="74" spans="1:19" x14ac:dyDescent="0.3">
      <c r="A74" s="14"/>
      <c r="B74" s="14"/>
      <c r="C74" s="14"/>
      <c r="D74" s="14"/>
      <c r="E74" s="14"/>
      <c r="F74" s="19"/>
      <c r="G74" s="14"/>
      <c r="H74" s="20"/>
      <c r="I74" s="20"/>
      <c r="J74" s="19"/>
      <c r="K74" s="14"/>
      <c r="L74" s="14"/>
      <c r="M74" s="14"/>
      <c r="N74" s="14"/>
      <c r="O74" s="21" t="str">
        <f t="shared" si="3"/>
        <v/>
      </c>
      <c r="P74" s="21" t="str">
        <f t="shared" si="4"/>
        <v/>
      </c>
      <c r="Q74" s="22" t="str">
        <f>IF($B74="","",IF($J74="","None noted",IF($J74&gt;=Settings!$B$5,"Under warranty","Expired")))</f>
        <v/>
      </c>
      <c r="R74" s="23" t="str">
        <f>IF(OR($B74="",$F74=""),"",ROUND((Settings!$B$5-$F74)/365.25,1))</f>
        <v/>
      </c>
      <c r="S74" s="22" t="str">
        <f t="shared" si="5"/>
        <v/>
      </c>
    </row>
    <row r="75" spans="1:19" x14ac:dyDescent="0.3">
      <c r="A75" s="14"/>
      <c r="B75" s="14"/>
      <c r="C75" s="14"/>
      <c r="D75" s="14"/>
      <c r="E75" s="14"/>
      <c r="F75" s="19"/>
      <c r="G75" s="14"/>
      <c r="H75" s="20"/>
      <c r="I75" s="20"/>
      <c r="J75" s="19"/>
      <c r="K75" s="14"/>
      <c r="L75" s="14"/>
      <c r="M75" s="14"/>
      <c r="N75" s="14"/>
      <c r="O75" s="21" t="str">
        <f t="shared" si="3"/>
        <v/>
      </c>
      <c r="P75" s="21" t="str">
        <f t="shared" si="4"/>
        <v/>
      </c>
      <c r="Q75" s="22" t="str">
        <f>IF($B75="","",IF($J75="","None noted",IF($J75&gt;=Settings!$B$5,"Under warranty","Expired")))</f>
        <v/>
      </c>
      <c r="R75" s="23" t="str">
        <f>IF(OR($B75="",$F75=""),"",ROUND((Settings!$B$5-$F75)/365.25,1))</f>
        <v/>
      </c>
      <c r="S75" s="22" t="str">
        <f t="shared" si="5"/>
        <v/>
      </c>
    </row>
    <row r="76" spans="1:19" x14ac:dyDescent="0.3">
      <c r="A76" s="14"/>
      <c r="B76" s="14"/>
      <c r="C76" s="14"/>
      <c r="D76" s="14"/>
      <c r="E76" s="14"/>
      <c r="F76" s="19"/>
      <c r="G76" s="14"/>
      <c r="H76" s="20"/>
      <c r="I76" s="20"/>
      <c r="J76" s="19"/>
      <c r="K76" s="14"/>
      <c r="L76" s="14"/>
      <c r="M76" s="14"/>
      <c r="N76" s="14"/>
      <c r="O76" s="21" t="str">
        <f t="shared" si="3"/>
        <v/>
      </c>
      <c r="P76" s="21" t="str">
        <f t="shared" si="4"/>
        <v/>
      </c>
      <c r="Q76" s="22" t="str">
        <f>IF($B76="","",IF($J76="","None noted",IF($J76&gt;=Settings!$B$5,"Under warranty","Expired")))</f>
        <v/>
      </c>
      <c r="R76" s="23" t="str">
        <f>IF(OR($B76="",$F76=""),"",ROUND((Settings!$B$5-$F76)/365.25,1))</f>
        <v/>
      </c>
      <c r="S76" s="22" t="str">
        <f t="shared" si="5"/>
        <v/>
      </c>
    </row>
    <row r="77" spans="1:19" x14ac:dyDescent="0.3">
      <c r="A77" s="14"/>
      <c r="B77" s="14"/>
      <c r="C77" s="14"/>
      <c r="D77" s="14"/>
      <c r="E77" s="14"/>
      <c r="F77" s="19"/>
      <c r="G77" s="14"/>
      <c r="H77" s="20"/>
      <c r="I77" s="20"/>
      <c r="J77" s="19"/>
      <c r="K77" s="14"/>
      <c r="L77" s="14"/>
      <c r="M77" s="14"/>
      <c r="N77" s="14"/>
      <c r="O77" s="21" t="str">
        <f t="shared" si="3"/>
        <v/>
      </c>
      <c r="P77" s="21" t="str">
        <f t="shared" si="4"/>
        <v/>
      </c>
      <c r="Q77" s="22" t="str">
        <f>IF($B77="","",IF($J77="","None noted",IF($J77&gt;=Settings!$B$5,"Under warranty","Expired")))</f>
        <v/>
      </c>
      <c r="R77" s="23" t="str">
        <f>IF(OR($B77="",$F77=""),"",ROUND((Settings!$B$5-$F77)/365.25,1))</f>
        <v/>
      </c>
      <c r="S77" s="22" t="str">
        <f t="shared" si="5"/>
        <v/>
      </c>
    </row>
    <row r="78" spans="1:19" x14ac:dyDescent="0.3">
      <c r="A78" s="14"/>
      <c r="B78" s="14"/>
      <c r="C78" s="14"/>
      <c r="D78" s="14"/>
      <c r="E78" s="14"/>
      <c r="F78" s="19"/>
      <c r="G78" s="14"/>
      <c r="H78" s="20"/>
      <c r="I78" s="20"/>
      <c r="J78" s="19"/>
      <c r="K78" s="14"/>
      <c r="L78" s="14"/>
      <c r="M78" s="14"/>
      <c r="N78" s="14"/>
      <c r="O78" s="21" t="str">
        <f t="shared" si="3"/>
        <v/>
      </c>
      <c r="P78" s="21" t="str">
        <f t="shared" si="4"/>
        <v/>
      </c>
      <c r="Q78" s="22" t="str">
        <f>IF($B78="","",IF($J78="","None noted",IF($J78&gt;=Settings!$B$5,"Under warranty","Expired")))</f>
        <v/>
      </c>
      <c r="R78" s="23" t="str">
        <f>IF(OR($B78="",$F78=""),"",ROUND((Settings!$B$5-$F78)/365.25,1))</f>
        <v/>
      </c>
      <c r="S78" s="22" t="str">
        <f t="shared" si="5"/>
        <v/>
      </c>
    </row>
    <row r="79" spans="1:19" x14ac:dyDescent="0.3">
      <c r="A79" s="14"/>
      <c r="B79" s="14"/>
      <c r="C79" s="14"/>
      <c r="D79" s="14"/>
      <c r="E79" s="14"/>
      <c r="F79" s="19"/>
      <c r="G79" s="14"/>
      <c r="H79" s="20"/>
      <c r="I79" s="20"/>
      <c r="J79" s="19"/>
      <c r="K79" s="14"/>
      <c r="L79" s="14"/>
      <c r="M79" s="14"/>
      <c r="N79" s="14"/>
      <c r="O79" s="21" t="str">
        <f t="shared" si="3"/>
        <v/>
      </c>
      <c r="P79" s="21" t="str">
        <f t="shared" si="4"/>
        <v/>
      </c>
      <c r="Q79" s="22" t="str">
        <f>IF($B79="","",IF($J79="","None noted",IF($J79&gt;=Settings!$B$5,"Under warranty","Expired")))</f>
        <v/>
      </c>
      <c r="R79" s="23" t="str">
        <f>IF(OR($B79="",$F79=""),"",ROUND((Settings!$B$5-$F79)/365.25,1))</f>
        <v/>
      </c>
      <c r="S79" s="22" t="str">
        <f t="shared" si="5"/>
        <v/>
      </c>
    </row>
    <row r="80" spans="1:19" x14ac:dyDescent="0.3">
      <c r="A80" s="14"/>
      <c r="B80" s="14"/>
      <c r="C80" s="14"/>
      <c r="D80" s="14"/>
      <c r="E80" s="14"/>
      <c r="F80" s="19"/>
      <c r="G80" s="14"/>
      <c r="H80" s="20"/>
      <c r="I80" s="20"/>
      <c r="J80" s="19"/>
      <c r="K80" s="14"/>
      <c r="L80" s="14"/>
      <c r="M80" s="14"/>
      <c r="N80" s="14"/>
      <c r="O80" s="21" t="str">
        <f t="shared" si="3"/>
        <v/>
      </c>
      <c r="P80" s="21" t="str">
        <f t="shared" si="4"/>
        <v/>
      </c>
      <c r="Q80" s="22" t="str">
        <f>IF($B80="","",IF($J80="","None noted",IF($J80&gt;=Settings!$B$5,"Under warranty","Expired")))</f>
        <v/>
      </c>
      <c r="R80" s="23" t="str">
        <f>IF(OR($B80="",$F80=""),"",ROUND((Settings!$B$5-$F80)/365.25,1))</f>
        <v/>
      </c>
      <c r="S80" s="22" t="str">
        <f t="shared" si="5"/>
        <v/>
      </c>
    </row>
    <row r="81" spans="1:19" x14ac:dyDescent="0.3">
      <c r="A81" s="14"/>
      <c r="B81" s="14"/>
      <c r="C81" s="14"/>
      <c r="D81" s="14"/>
      <c r="E81" s="14"/>
      <c r="F81" s="19"/>
      <c r="G81" s="14"/>
      <c r="H81" s="20"/>
      <c r="I81" s="20"/>
      <c r="J81" s="19"/>
      <c r="K81" s="14"/>
      <c r="L81" s="14"/>
      <c r="M81" s="14"/>
      <c r="N81" s="14"/>
      <c r="O81" s="21" t="str">
        <f t="shared" si="3"/>
        <v/>
      </c>
      <c r="P81" s="21" t="str">
        <f t="shared" si="4"/>
        <v/>
      </c>
      <c r="Q81" s="22" t="str">
        <f>IF($B81="","",IF($J81="","None noted",IF($J81&gt;=Settings!$B$5,"Under warranty","Expired")))</f>
        <v/>
      </c>
      <c r="R81" s="23" t="str">
        <f>IF(OR($B81="",$F81=""),"",ROUND((Settings!$B$5-$F81)/365.25,1))</f>
        <v/>
      </c>
      <c r="S81" s="22" t="str">
        <f t="shared" si="5"/>
        <v/>
      </c>
    </row>
    <row r="82" spans="1:19" x14ac:dyDescent="0.3">
      <c r="A82" s="14"/>
      <c r="B82" s="14"/>
      <c r="C82" s="14"/>
      <c r="D82" s="14"/>
      <c r="E82" s="14"/>
      <c r="F82" s="19"/>
      <c r="G82" s="14"/>
      <c r="H82" s="20"/>
      <c r="I82" s="20"/>
      <c r="J82" s="19"/>
      <c r="K82" s="14"/>
      <c r="L82" s="14"/>
      <c r="M82" s="14"/>
      <c r="N82" s="14"/>
      <c r="O82" s="21" t="str">
        <f t="shared" si="3"/>
        <v/>
      </c>
      <c r="P82" s="21" t="str">
        <f t="shared" si="4"/>
        <v/>
      </c>
      <c r="Q82" s="22" t="str">
        <f>IF($B82="","",IF($J82="","None noted",IF($J82&gt;=Settings!$B$5,"Under warranty","Expired")))</f>
        <v/>
      </c>
      <c r="R82" s="23" t="str">
        <f>IF(OR($B82="",$F82=""),"",ROUND((Settings!$B$5-$F82)/365.25,1))</f>
        <v/>
      </c>
      <c r="S82" s="22" t="str">
        <f t="shared" si="5"/>
        <v/>
      </c>
    </row>
    <row r="83" spans="1:19" x14ac:dyDescent="0.3">
      <c r="A83" s="14"/>
      <c r="B83" s="14"/>
      <c r="C83" s="14"/>
      <c r="D83" s="14"/>
      <c r="E83" s="14"/>
      <c r="F83" s="19"/>
      <c r="G83" s="14"/>
      <c r="H83" s="20"/>
      <c r="I83" s="20"/>
      <c r="J83" s="19"/>
      <c r="K83" s="14"/>
      <c r="L83" s="14"/>
      <c r="M83" s="14"/>
      <c r="N83" s="14"/>
      <c r="O83" s="21" t="str">
        <f t="shared" si="3"/>
        <v/>
      </c>
      <c r="P83" s="21" t="str">
        <f t="shared" si="4"/>
        <v/>
      </c>
      <c r="Q83" s="22" t="str">
        <f>IF($B83="","",IF($J83="","None noted",IF($J83&gt;=Settings!$B$5,"Under warranty","Expired")))</f>
        <v/>
      </c>
      <c r="R83" s="23" t="str">
        <f>IF(OR($B83="",$F83=""),"",ROUND((Settings!$B$5-$F83)/365.25,1))</f>
        <v/>
      </c>
      <c r="S83" s="22" t="str">
        <f t="shared" si="5"/>
        <v/>
      </c>
    </row>
    <row r="84" spans="1:19" x14ac:dyDescent="0.3">
      <c r="A84" s="14"/>
      <c r="B84" s="14"/>
      <c r="C84" s="14"/>
      <c r="D84" s="14"/>
      <c r="E84" s="14"/>
      <c r="F84" s="19"/>
      <c r="G84" s="14"/>
      <c r="H84" s="20"/>
      <c r="I84" s="20"/>
      <c r="J84" s="19"/>
      <c r="K84" s="14"/>
      <c r="L84" s="14"/>
      <c r="M84" s="14"/>
      <c r="N84" s="14"/>
      <c r="O84" s="21" t="str">
        <f t="shared" si="3"/>
        <v/>
      </c>
      <c r="P84" s="21" t="str">
        <f t="shared" si="4"/>
        <v/>
      </c>
      <c r="Q84" s="22" t="str">
        <f>IF($B84="","",IF($J84="","None noted",IF($J84&gt;=Settings!$B$5,"Under warranty","Expired")))</f>
        <v/>
      </c>
      <c r="R84" s="23" t="str">
        <f>IF(OR($B84="",$F84=""),"",ROUND((Settings!$B$5-$F84)/365.25,1))</f>
        <v/>
      </c>
      <c r="S84" s="22" t="str">
        <f t="shared" si="5"/>
        <v/>
      </c>
    </row>
    <row r="85" spans="1:19" x14ac:dyDescent="0.3">
      <c r="A85" s="14"/>
      <c r="B85" s="14"/>
      <c r="C85" s="14"/>
      <c r="D85" s="14"/>
      <c r="E85" s="14"/>
      <c r="F85" s="19"/>
      <c r="G85" s="14"/>
      <c r="H85" s="20"/>
      <c r="I85" s="20"/>
      <c r="J85" s="19"/>
      <c r="K85" s="14"/>
      <c r="L85" s="14"/>
      <c r="M85" s="14"/>
      <c r="N85" s="14"/>
      <c r="O85" s="21" t="str">
        <f t="shared" si="3"/>
        <v/>
      </c>
      <c r="P85" s="21" t="str">
        <f t="shared" si="4"/>
        <v/>
      </c>
      <c r="Q85" s="22" t="str">
        <f>IF($B85="","",IF($J85="","None noted",IF($J85&gt;=Settings!$B$5,"Under warranty","Expired")))</f>
        <v/>
      </c>
      <c r="R85" s="23" t="str">
        <f>IF(OR($B85="",$F85=""),"",ROUND((Settings!$B$5-$F85)/365.25,1))</f>
        <v/>
      </c>
      <c r="S85" s="22" t="str">
        <f t="shared" si="5"/>
        <v/>
      </c>
    </row>
    <row r="86" spans="1:19" x14ac:dyDescent="0.3">
      <c r="A86" s="14"/>
      <c r="B86" s="14"/>
      <c r="C86" s="14"/>
      <c r="D86" s="14"/>
      <c r="E86" s="14"/>
      <c r="F86" s="19"/>
      <c r="G86" s="14"/>
      <c r="H86" s="20"/>
      <c r="I86" s="20"/>
      <c r="J86" s="19"/>
      <c r="K86" s="14"/>
      <c r="L86" s="14"/>
      <c r="M86" s="14"/>
      <c r="N86" s="14"/>
      <c r="O86" s="21" t="str">
        <f t="shared" si="3"/>
        <v/>
      </c>
      <c r="P86" s="21" t="str">
        <f t="shared" si="4"/>
        <v/>
      </c>
      <c r="Q86" s="22" t="str">
        <f>IF($B86="","",IF($J86="","None noted",IF($J86&gt;=Settings!$B$5,"Under warranty","Expired")))</f>
        <v/>
      </c>
      <c r="R86" s="23" t="str">
        <f>IF(OR($B86="",$F86=""),"",ROUND((Settings!$B$5-$F86)/365.25,1))</f>
        <v/>
      </c>
      <c r="S86" s="22" t="str">
        <f t="shared" si="5"/>
        <v/>
      </c>
    </row>
    <row r="87" spans="1:19" x14ac:dyDescent="0.3">
      <c r="A87" s="14"/>
      <c r="B87" s="14"/>
      <c r="C87" s="14"/>
      <c r="D87" s="14"/>
      <c r="E87" s="14"/>
      <c r="F87" s="19"/>
      <c r="G87" s="14"/>
      <c r="H87" s="20"/>
      <c r="I87" s="20"/>
      <c r="J87" s="19"/>
      <c r="K87" s="14"/>
      <c r="L87" s="14"/>
      <c r="M87" s="14"/>
      <c r="N87" s="14"/>
      <c r="O87" s="21" t="str">
        <f t="shared" si="3"/>
        <v/>
      </c>
      <c r="P87" s="21" t="str">
        <f t="shared" si="4"/>
        <v/>
      </c>
      <c r="Q87" s="22" t="str">
        <f>IF($B87="","",IF($J87="","None noted",IF($J87&gt;=Settings!$B$5,"Under warranty","Expired")))</f>
        <v/>
      </c>
      <c r="R87" s="23" t="str">
        <f>IF(OR($B87="",$F87=""),"",ROUND((Settings!$B$5-$F87)/365.25,1))</f>
        <v/>
      </c>
      <c r="S87" s="22" t="str">
        <f t="shared" si="5"/>
        <v/>
      </c>
    </row>
    <row r="88" spans="1:19" x14ac:dyDescent="0.3">
      <c r="A88" s="14"/>
      <c r="B88" s="14"/>
      <c r="C88" s="14"/>
      <c r="D88" s="14"/>
      <c r="E88" s="14"/>
      <c r="F88" s="19"/>
      <c r="G88" s="14"/>
      <c r="H88" s="20"/>
      <c r="I88" s="20"/>
      <c r="J88" s="19"/>
      <c r="K88" s="14"/>
      <c r="L88" s="14"/>
      <c r="M88" s="14"/>
      <c r="N88" s="14"/>
      <c r="O88" s="21" t="str">
        <f t="shared" si="3"/>
        <v/>
      </c>
      <c r="P88" s="21" t="str">
        <f t="shared" si="4"/>
        <v/>
      </c>
      <c r="Q88" s="22" t="str">
        <f>IF($B88="","",IF($J88="","None noted",IF($J88&gt;=Settings!$B$5,"Under warranty","Expired")))</f>
        <v/>
      </c>
      <c r="R88" s="23" t="str">
        <f>IF(OR($B88="",$F88=""),"",ROUND((Settings!$B$5-$F88)/365.25,1))</f>
        <v/>
      </c>
      <c r="S88" s="22" t="str">
        <f t="shared" si="5"/>
        <v/>
      </c>
    </row>
    <row r="89" spans="1:19" x14ac:dyDescent="0.3">
      <c r="A89" s="14"/>
      <c r="B89" s="14"/>
      <c r="C89" s="14"/>
      <c r="D89" s="14"/>
      <c r="E89" s="14"/>
      <c r="F89" s="19"/>
      <c r="G89" s="14"/>
      <c r="H89" s="20"/>
      <c r="I89" s="20"/>
      <c r="J89" s="19"/>
      <c r="K89" s="14"/>
      <c r="L89" s="14"/>
      <c r="M89" s="14"/>
      <c r="N89" s="14"/>
      <c r="O89" s="21" t="str">
        <f t="shared" si="3"/>
        <v/>
      </c>
      <c r="P89" s="21" t="str">
        <f t="shared" si="4"/>
        <v/>
      </c>
      <c r="Q89" s="22" t="str">
        <f>IF($B89="","",IF($J89="","None noted",IF($J89&gt;=Settings!$B$5,"Under warranty","Expired")))</f>
        <v/>
      </c>
      <c r="R89" s="23" t="str">
        <f>IF(OR($B89="",$F89=""),"",ROUND((Settings!$B$5-$F89)/365.25,1))</f>
        <v/>
      </c>
      <c r="S89" s="22" t="str">
        <f t="shared" si="5"/>
        <v/>
      </c>
    </row>
    <row r="90" spans="1:19" x14ac:dyDescent="0.3">
      <c r="A90" s="14"/>
      <c r="B90" s="14"/>
      <c r="C90" s="14"/>
      <c r="D90" s="14"/>
      <c r="E90" s="14"/>
      <c r="F90" s="19"/>
      <c r="G90" s="14"/>
      <c r="H90" s="20"/>
      <c r="I90" s="20"/>
      <c r="J90" s="19"/>
      <c r="K90" s="14"/>
      <c r="L90" s="14"/>
      <c r="M90" s="14"/>
      <c r="N90" s="14"/>
      <c r="O90" s="21" t="str">
        <f t="shared" si="3"/>
        <v/>
      </c>
      <c r="P90" s="21" t="str">
        <f t="shared" si="4"/>
        <v/>
      </c>
      <c r="Q90" s="22" t="str">
        <f>IF($B90="","",IF($J90="","None noted",IF($J90&gt;=Settings!$B$5,"Under warranty","Expired")))</f>
        <v/>
      </c>
      <c r="R90" s="23" t="str">
        <f>IF(OR($B90="",$F90=""),"",ROUND((Settings!$B$5-$F90)/365.25,1))</f>
        <v/>
      </c>
      <c r="S90" s="22" t="str">
        <f t="shared" si="5"/>
        <v/>
      </c>
    </row>
    <row r="91" spans="1:19" x14ac:dyDescent="0.3">
      <c r="A91" s="14"/>
      <c r="B91" s="14"/>
      <c r="C91" s="14"/>
      <c r="D91" s="14"/>
      <c r="E91" s="14"/>
      <c r="F91" s="19"/>
      <c r="G91" s="14"/>
      <c r="H91" s="20"/>
      <c r="I91" s="20"/>
      <c r="J91" s="19"/>
      <c r="K91" s="14"/>
      <c r="L91" s="14"/>
      <c r="M91" s="14"/>
      <c r="N91" s="14"/>
      <c r="O91" s="21" t="str">
        <f t="shared" si="3"/>
        <v/>
      </c>
      <c r="P91" s="21" t="str">
        <f t="shared" si="4"/>
        <v/>
      </c>
      <c r="Q91" s="22" t="str">
        <f>IF($B91="","",IF($J91="","None noted",IF($J91&gt;=Settings!$B$5,"Under warranty","Expired")))</f>
        <v/>
      </c>
      <c r="R91" s="23" t="str">
        <f>IF(OR($B91="",$F91=""),"",ROUND((Settings!$B$5-$F91)/365.25,1))</f>
        <v/>
      </c>
      <c r="S91" s="22" t="str">
        <f t="shared" si="5"/>
        <v/>
      </c>
    </row>
    <row r="92" spans="1:19" x14ac:dyDescent="0.3">
      <c r="A92" s="14"/>
      <c r="B92" s="14"/>
      <c r="C92" s="14"/>
      <c r="D92" s="14"/>
      <c r="E92" s="14"/>
      <c r="F92" s="19"/>
      <c r="G92" s="14"/>
      <c r="H92" s="20"/>
      <c r="I92" s="20"/>
      <c r="J92" s="19"/>
      <c r="K92" s="14"/>
      <c r="L92" s="14"/>
      <c r="M92" s="14"/>
      <c r="N92" s="14"/>
      <c r="O92" s="21" t="str">
        <f t="shared" si="3"/>
        <v/>
      </c>
      <c r="P92" s="21" t="str">
        <f t="shared" si="4"/>
        <v/>
      </c>
      <c r="Q92" s="22" t="str">
        <f>IF($B92="","",IF($J92="","None noted",IF($J92&gt;=Settings!$B$5,"Under warranty","Expired")))</f>
        <v/>
      </c>
      <c r="R92" s="23" t="str">
        <f>IF(OR($B92="",$F92=""),"",ROUND((Settings!$B$5-$F92)/365.25,1))</f>
        <v/>
      </c>
      <c r="S92" s="22" t="str">
        <f t="shared" si="5"/>
        <v/>
      </c>
    </row>
    <row r="93" spans="1:19" x14ac:dyDescent="0.3">
      <c r="A93" s="14"/>
      <c r="B93" s="14"/>
      <c r="C93" s="14"/>
      <c r="D93" s="14"/>
      <c r="E93" s="14"/>
      <c r="F93" s="19"/>
      <c r="G93" s="14"/>
      <c r="H93" s="20"/>
      <c r="I93" s="20"/>
      <c r="J93" s="19"/>
      <c r="K93" s="14"/>
      <c r="L93" s="14"/>
      <c r="M93" s="14"/>
      <c r="N93" s="14"/>
      <c r="O93" s="21" t="str">
        <f t="shared" si="3"/>
        <v/>
      </c>
      <c r="P93" s="21" t="str">
        <f t="shared" si="4"/>
        <v/>
      </c>
      <c r="Q93" s="22" t="str">
        <f>IF($B93="","",IF($J93="","None noted",IF($J93&gt;=Settings!$B$5,"Under warranty","Expired")))</f>
        <v/>
      </c>
      <c r="R93" s="23" t="str">
        <f>IF(OR($B93="",$F93=""),"",ROUND((Settings!$B$5-$F93)/365.25,1))</f>
        <v/>
      </c>
      <c r="S93" s="22" t="str">
        <f t="shared" si="5"/>
        <v/>
      </c>
    </row>
    <row r="94" spans="1:19" x14ac:dyDescent="0.3">
      <c r="A94" s="14"/>
      <c r="B94" s="14"/>
      <c r="C94" s="14"/>
      <c r="D94" s="14"/>
      <c r="E94" s="14"/>
      <c r="F94" s="19"/>
      <c r="G94" s="14"/>
      <c r="H94" s="20"/>
      <c r="I94" s="20"/>
      <c r="J94" s="19"/>
      <c r="K94" s="14"/>
      <c r="L94" s="14"/>
      <c r="M94" s="14"/>
      <c r="N94" s="14"/>
      <c r="O94" s="21" t="str">
        <f t="shared" si="3"/>
        <v/>
      </c>
      <c r="P94" s="21" t="str">
        <f t="shared" si="4"/>
        <v/>
      </c>
      <c r="Q94" s="22" t="str">
        <f>IF($B94="","",IF($J94="","None noted",IF($J94&gt;=Settings!$B$5,"Under warranty","Expired")))</f>
        <v/>
      </c>
      <c r="R94" s="23" t="str">
        <f>IF(OR($B94="",$F94=""),"",ROUND((Settings!$B$5-$F94)/365.25,1))</f>
        <v/>
      </c>
      <c r="S94" s="22" t="str">
        <f t="shared" si="5"/>
        <v/>
      </c>
    </row>
    <row r="95" spans="1:19" x14ac:dyDescent="0.3">
      <c r="A95" s="14"/>
      <c r="B95" s="14"/>
      <c r="C95" s="14"/>
      <c r="D95" s="14"/>
      <c r="E95" s="14"/>
      <c r="F95" s="19"/>
      <c r="G95" s="14"/>
      <c r="H95" s="20"/>
      <c r="I95" s="20"/>
      <c r="J95" s="19"/>
      <c r="K95" s="14"/>
      <c r="L95" s="14"/>
      <c r="M95" s="14"/>
      <c r="N95" s="14"/>
      <c r="O95" s="21" t="str">
        <f t="shared" si="3"/>
        <v/>
      </c>
      <c r="P95" s="21" t="str">
        <f t="shared" si="4"/>
        <v/>
      </c>
      <c r="Q95" s="22" t="str">
        <f>IF($B95="","",IF($J95="","None noted",IF($J95&gt;=Settings!$B$5,"Under warranty","Expired")))</f>
        <v/>
      </c>
      <c r="R95" s="23" t="str">
        <f>IF(OR($B95="",$F95=""),"",ROUND((Settings!$B$5-$F95)/365.25,1))</f>
        <v/>
      </c>
      <c r="S95" s="22" t="str">
        <f t="shared" si="5"/>
        <v/>
      </c>
    </row>
    <row r="96" spans="1:19" x14ac:dyDescent="0.3">
      <c r="A96" s="14"/>
      <c r="B96" s="14"/>
      <c r="C96" s="14"/>
      <c r="D96" s="14"/>
      <c r="E96" s="14"/>
      <c r="F96" s="19"/>
      <c r="G96" s="14"/>
      <c r="H96" s="20"/>
      <c r="I96" s="20"/>
      <c r="J96" s="19"/>
      <c r="K96" s="14"/>
      <c r="L96" s="14"/>
      <c r="M96" s="14"/>
      <c r="N96" s="14"/>
      <c r="O96" s="21" t="str">
        <f t="shared" si="3"/>
        <v/>
      </c>
      <c r="P96" s="21" t="str">
        <f t="shared" si="4"/>
        <v/>
      </c>
      <c r="Q96" s="22" t="str">
        <f>IF($B96="","",IF($J96="","None noted",IF($J96&gt;=Settings!$B$5,"Under warranty","Expired")))</f>
        <v/>
      </c>
      <c r="R96" s="23" t="str">
        <f>IF(OR($B96="",$F96=""),"",ROUND((Settings!$B$5-$F96)/365.25,1))</f>
        <v/>
      </c>
      <c r="S96" s="22" t="str">
        <f t="shared" si="5"/>
        <v/>
      </c>
    </row>
    <row r="97" spans="1:19" x14ac:dyDescent="0.3">
      <c r="A97" s="14"/>
      <c r="B97" s="14"/>
      <c r="C97" s="14"/>
      <c r="D97" s="14"/>
      <c r="E97" s="14"/>
      <c r="F97" s="19"/>
      <c r="G97" s="14"/>
      <c r="H97" s="20"/>
      <c r="I97" s="20"/>
      <c r="J97" s="19"/>
      <c r="K97" s="14"/>
      <c r="L97" s="14"/>
      <c r="M97" s="14"/>
      <c r="N97" s="14"/>
      <c r="O97" s="21" t="str">
        <f t="shared" si="3"/>
        <v/>
      </c>
      <c r="P97" s="21" t="str">
        <f t="shared" si="4"/>
        <v/>
      </c>
      <c r="Q97" s="22" t="str">
        <f>IF($B97="","",IF($J97="","None noted",IF($J97&gt;=Settings!$B$5,"Under warranty","Expired")))</f>
        <v/>
      </c>
      <c r="R97" s="23" t="str">
        <f>IF(OR($B97="",$F97=""),"",ROUND((Settings!$B$5-$F97)/365.25,1))</f>
        <v/>
      </c>
      <c r="S97" s="22" t="str">
        <f t="shared" si="5"/>
        <v/>
      </c>
    </row>
    <row r="98" spans="1:19" x14ac:dyDescent="0.3">
      <c r="A98" s="14"/>
      <c r="B98" s="14"/>
      <c r="C98" s="14"/>
      <c r="D98" s="14"/>
      <c r="E98" s="14"/>
      <c r="F98" s="19"/>
      <c r="G98" s="14"/>
      <c r="H98" s="20"/>
      <c r="I98" s="20"/>
      <c r="J98" s="19"/>
      <c r="K98" s="14"/>
      <c r="L98" s="14"/>
      <c r="M98" s="14"/>
      <c r="N98" s="14"/>
      <c r="O98" s="21" t="str">
        <f t="shared" si="3"/>
        <v/>
      </c>
      <c r="P98" s="21" t="str">
        <f t="shared" si="4"/>
        <v/>
      </c>
      <c r="Q98" s="22" t="str">
        <f>IF($B98="","",IF($J98="","None noted",IF($J98&gt;=Settings!$B$5,"Under warranty","Expired")))</f>
        <v/>
      </c>
      <c r="R98" s="23" t="str">
        <f>IF(OR($B98="",$F98=""),"",ROUND((Settings!$B$5-$F98)/365.25,1))</f>
        <v/>
      </c>
      <c r="S98" s="22" t="str">
        <f t="shared" si="5"/>
        <v/>
      </c>
    </row>
    <row r="99" spans="1:19" x14ac:dyDescent="0.3">
      <c r="A99" s="14"/>
      <c r="B99" s="14"/>
      <c r="C99" s="14"/>
      <c r="D99" s="14"/>
      <c r="E99" s="14"/>
      <c r="F99" s="19"/>
      <c r="G99" s="14"/>
      <c r="H99" s="20"/>
      <c r="I99" s="20"/>
      <c r="J99" s="19"/>
      <c r="K99" s="14"/>
      <c r="L99" s="14"/>
      <c r="M99" s="14"/>
      <c r="N99" s="14"/>
      <c r="O99" s="21" t="str">
        <f t="shared" si="3"/>
        <v/>
      </c>
      <c r="P99" s="21" t="str">
        <f t="shared" si="4"/>
        <v/>
      </c>
      <c r="Q99" s="22" t="str">
        <f>IF($B99="","",IF($J99="","None noted",IF($J99&gt;=Settings!$B$5,"Under warranty","Expired")))</f>
        <v/>
      </c>
      <c r="R99" s="23" t="str">
        <f>IF(OR($B99="",$F99=""),"",ROUND((Settings!$B$5-$F99)/365.25,1))</f>
        <v/>
      </c>
      <c r="S99" s="22" t="str">
        <f t="shared" si="5"/>
        <v/>
      </c>
    </row>
    <row r="100" spans="1:19" x14ac:dyDescent="0.3">
      <c r="A100" s="14"/>
      <c r="B100" s="14"/>
      <c r="C100" s="14"/>
      <c r="D100" s="14"/>
      <c r="E100" s="14"/>
      <c r="F100" s="19"/>
      <c r="G100" s="14"/>
      <c r="H100" s="20"/>
      <c r="I100" s="20"/>
      <c r="J100" s="19"/>
      <c r="K100" s="14"/>
      <c r="L100" s="14"/>
      <c r="M100" s="14"/>
      <c r="N100" s="14"/>
      <c r="O100" s="21" t="str">
        <f t="shared" si="3"/>
        <v/>
      </c>
      <c r="P100" s="21" t="str">
        <f t="shared" si="4"/>
        <v/>
      </c>
      <c r="Q100" s="22" t="str">
        <f>IF($B100="","",IF($J100="","None noted",IF($J100&gt;=Settings!$B$5,"Under warranty","Expired")))</f>
        <v/>
      </c>
      <c r="R100" s="23" t="str">
        <f>IF(OR($B100="",$F100=""),"",ROUND((Settings!$B$5-$F100)/365.25,1))</f>
        <v/>
      </c>
      <c r="S100" s="22" t="str">
        <f t="shared" si="5"/>
        <v/>
      </c>
    </row>
    <row r="101" spans="1:19" x14ac:dyDescent="0.3">
      <c r="A101" s="14"/>
      <c r="B101" s="14"/>
      <c r="C101" s="14"/>
      <c r="D101" s="14"/>
      <c r="E101" s="14"/>
      <c r="F101" s="19"/>
      <c r="G101" s="14"/>
      <c r="H101" s="20"/>
      <c r="I101" s="20"/>
      <c r="J101" s="19"/>
      <c r="K101" s="14"/>
      <c r="L101" s="14"/>
      <c r="M101" s="14"/>
      <c r="N101" s="14"/>
      <c r="O101" s="21" t="str">
        <f t="shared" si="3"/>
        <v/>
      </c>
      <c r="P101" s="21" t="str">
        <f t="shared" si="4"/>
        <v/>
      </c>
      <c r="Q101" s="22" t="str">
        <f>IF($B101="","",IF($J101="","None noted",IF($J101&gt;=Settings!$B$5,"Under warranty","Expired")))</f>
        <v/>
      </c>
      <c r="R101" s="23" t="str">
        <f>IF(OR($B101="",$F101=""),"",ROUND((Settings!$B$5-$F101)/365.25,1))</f>
        <v/>
      </c>
      <c r="S101" s="22" t="str">
        <f t="shared" si="5"/>
        <v/>
      </c>
    </row>
    <row r="102" spans="1:19" x14ac:dyDescent="0.3">
      <c r="A102" s="14"/>
      <c r="B102" s="14"/>
      <c r="C102" s="14"/>
      <c r="D102" s="14"/>
      <c r="E102" s="14"/>
      <c r="F102" s="19"/>
      <c r="G102" s="14"/>
      <c r="H102" s="20"/>
      <c r="I102" s="20"/>
      <c r="J102" s="19"/>
      <c r="K102" s="14"/>
      <c r="L102" s="14"/>
      <c r="M102" s="14"/>
      <c r="N102" s="14"/>
      <c r="O102" s="21" t="str">
        <f t="shared" si="3"/>
        <v/>
      </c>
      <c r="P102" s="21" t="str">
        <f t="shared" si="4"/>
        <v/>
      </c>
      <c r="Q102" s="22" t="str">
        <f>IF($B102="","",IF($J102="","None noted",IF($J102&gt;=Settings!$B$5,"Under warranty","Expired")))</f>
        <v/>
      </c>
      <c r="R102" s="23" t="str">
        <f>IF(OR($B102="",$F102=""),"",ROUND((Settings!$B$5-$F102)/365.25,1))</f>
        <v/>
      </c>
      <c r="S102" s="22" t="str">
        <f t="shared" si="5"/>
        <v/>
      </c>
    </row>
    <row r="103" spans="1:19" x14ac:dyDescent="0.3">
      <c r="A103" s="14"/>
      <c r="B103" s="14"/>
      <c r="C103" s="14"/>
      <c r="D103" s="14"/>
      <c r="E103" s="14"/>
      <c r="F103" s="19"/>
      <c r="G103" s="14"/>
      <c r="H103" s="20"/>
      <c r="I103" s="20"/>
      <c r="J103" s="19"/>
      <c r="K103" s="14"/>
      <c r="L103" s="14"/>
      <c r="M103" s="14"/>
      <c r="N103" s="14"/>
      <c r="O103" s="21" t="str">
        <f t="shared" si="3"/>
        <v/>
      </c>
      <c r="P103" s="21" t="str">
        <f t="shared" si="4"/>
        <v/>
      </c>
      <c r="Q103" s="22" t="str">
        <f>IF($B103="","",IF($J103="","None noted",IF($J103&gt;=Settings!$B$5,"Under warranty","Expired")))</f>
        <v/>
      </c>
      <c r="R103" s="23" t="str">
        <f>IF(OR($B103="",$F103=""),"",ROUND((Settings!$B$5-$F103)/365.25,1))</f>
        <v/>
      </c>
      <c r="S103" s="22" t="str">
        <f t="shared" si="5"/>
        <v/>
      </c>
    </row>
    <row r="104" spans="1:19" x14ac:dyDescent="0.3">
      <c r="A104" s="14"/>
      <c r="B104" s="14"/>
      <c r="C104" s="14"/>
      <c r="D104" s="14"/>
      <c r="E104" s="14"/>
      <c r="F104" s="19"/>
      <c r="G104" s="14"/>
      <c r="H104" s="20"/>
      <c r="I104" s="20"/>
      <c r="J104" s="19"/>
      <c r="K104" s="14"/>
      <c r="L104" s="14"/>
      <c r="M104" s="14"/>
      <c r="N104" s="14"/>
      <c r="O104" s="21" t="str">
        <f t="shared" si="3"/>
        <v/>
      </c>
      <c r="P104" s="21" t="str">
        <f t="shared" si="4"/>
        <v/>
      </c>
      <c r="Q104" s="22" t="str">
        <f>IF($B104="","",IF($J104="","None noted",IF($J104&gt;=Settings!$B$5,"Under warranty","Expired")))</f>
        <v/>
      </c>
      <c r="R104" s="23" t="str">
        <f>IF(OR($B104="",$F104=""),"",ROUND((Settings!$B$5-$F104)/365.25,1))</f>
        <v/>
      </c>
      <c r="S104" s="22" t="str">
        <f t="shared" si="5"/>
        <v/>
      </c>
    </row>
    <row r="105" spans="1:19" x14ac:dyDescent="0.3">
      <c r="A105" s="14"/>
      <c r="B105" s="14"/>
      <c r="C105" s="14"/>
      <c r="D105" s="14"/>
      <c r="E105" s="14"/>
      <c r="F105" s="19"/>
      <c r="G105" s="14"/>
      <c r="H105" s="20"/>
      <c r="I105" s="20"/>
      <c r="J105" s="19"/>
      <c r="K105" s="14"/>
      <c r="L105" s="14"/>
      <c r="M105" s="14"/>
      <c r="N105" s="14"/>
      <c r="O105" s="21" t="str">
        <f t="shared" si="3"/>
        <v/>
      </c>
      <c r="P105" s="21" t="str">
        <f t="shared" si="4"/>
        <v/>
      </c>
      <c r="Q105" s="22" t="str">
        <f>IF($B105="","",IF($J105="","None noted",IF($J105&gt;=Settings!$B$5,"Under warranty","Expired")))</f>
        <v/>
      </c>
      <c r="R105" s="23" t="str">
        <f>IF(OR($B105="",$F105=""),"",ROUND((Settings!$B$5-$F105)/365.25,1))</f>
        <v/>
      </c>
      <c r="S105" s="22" t="str">
        <f t="shared" si="5"/>
        <v/>
      </c>
    </row>
    <row r="106" spans="1:19" x14ac:dyDescent="0.3">
      <c r="A106" s="14"/>
      <c r="B106" s="14"/>
      <c r="C106" s="14"/>
      <c r="D106" s="14"/>
      <c r="E106" s="14"/>
      <c r="F106" s="19"/>
      <c r="G106" s="14"/>
      <c r="H106" s="20"/>
      <c r="I106" s="20"/>
      <c r="J106" s="19"/>
      <c r="K106" s="14"/>
      <c r="L106" s="14"/>
      <c r="M106" s="14"/>
      <c r="N106" s="14"/>
      <c r="O106" s="21" t="str">
        <f t="shared" si="3"/>
        <v/>
      </c>
      <c r="P106" s="21" t="str">
        <f t="shared" si="4"/>
        <v/>
      </c>
      <c r="Q106" s="22" t="str">
        <f>IF($B106="","",IF($J106="","None noted",IF($J106&gt;=Settings!$B$5,"Under warranty","Expired")))</f>
        <v/>
      </c>
      <c r="R106" s="23" t="str">
        <f>IF(OR($B106="",$F106=""),"",ROUND((Settings!$B$5-$F106)/365.25,1))</f>
        <v/>
      </c>
      <c r="S106" s="22" t="str">
        <f t="shared" si="5"/>
        <v/>
      </c>
    </row>
    <row r="107" spans="1:19" x14ac:dyDescent="0.3">
      <c r="A107" s="14"/>
      <c r="B107" s="14"/>
      <c r="C107" s="14"/>
      <c r="D107" s="14"/>
      <c r="E107" s="14"/>
      <c r="F107" s="19"/>
      <c r="G107" s="14"/>
      <c r="H107" s="20"/>
      <c r="I107" s="20"/>
      <c r="J107" s="19"/>
      <c r="K107" s="14"/>
      <c r="L107" s="14"/>
      <c r="M107" s="14"/>
      <c r="N107" s="14"/>
      <c r="O107" s="21" t="str">
        <f t="shared" si="3"/>
        <v/>
      </c>
      <c r="P107" s="21" t="str">
        <f t="shared" si="4"/>
        <v/>
      </c>
      <c r="Q107" s="22" t="str">
        <f>IF($B107="","",IF($J107="","None noted",IF($J107&gt;=Settings!$B$5,"Under warranty","Expired")))</f>
        <v/>
      </c>
      <c r="R107" s="23" t="str">
        <f>IF(OR($B107="",$F107=""),"",ROUND((Settings!$B$5-$F107)/365.25,1))</f>
        <v/>
      </c>
      <c r="S107" s="22" t="str">
        <f t="shared" si="5"/>
        <v/>
      </c>
    </row>
    <row r="108" spans="1:19" x14ac:dyDescent="0.3">
      <c r="A108" s="14"/>
      <c r="B108" s="14"/>
      <c r="C108" s="14"/>
      <c r="D108" s="14"/>
      <c r="E108" s="14"/>
      <c r="F108" s="19"/>
      <c r="G108" s="14"/>
      <c r="H108" s="20"/>
      <c r="I108" s="20"/>
      <c r="J108" s="19"/>
      <c r="K108" s="14"/>
      <c r="L108" s="14"/>
      <c r="M108" s="14"/>
      <c r="N108" s="14"/>
      <c r="O108" s="21" t="str">
        <f t="shared" si="3"/>
        <v/>
      </c>
      <c r="P108" s="21" t="str">
        <f t="shared" si="4"/>
        <v/>
      </c>
      <c r="Q108" s="22" t="str">
        <f>IF($B108="","",IF($J108="","None noted",IF($J108&gt;=Settings!$B$5,"Under warranty","Expired")))</f>
        <v/>
      </c>
      <c r="R108" s="23" t="str">
        <f>IF(OR($B108="",$F108=""),"",ROUND((Settings!$B$5-$F108)/365.25,1))</f>
        <v/>
      </c>
      <c r="S108" s="22" t="str">
        <f t="shared" si="5"/>
        <v/>
      </c>
    </row>
    <row r="109" spans="1:19" x14ac:dyDescent="0.3">
      <c r="A109" s="14"/>
      <c r="B109" s="14"/>
      <c r="C109" s="14"/>
      <c r="D109" s="14"/>
      <c r="E109" s="14"/>
      <c r="F109" s="19"/>
      <c r="G109" s="14"/>
      <c r="H109" s="20"/>
      <c r="I109" s="20"/>
      <c r="J109" s="19"/>
      <c r="K109" s="14"/>
      <c r="L109" s="14"/>
      <c r="M109" s="14"/>
      <c r="N109" s="14"/>
      <c r="O109" s="21" t="str">
        <f t="shared" si="3"/>
        <v/>
      </c>
      <c r="P109" s="21" t="str">
        <f t="shared" si="4"/>
        <v/>
      </c>
      <c r="Q109" s="22" t="str">
        <f>IF($B109="","",IF($J109="","None noted",IF($J109&gt;=Settings!$B$5,"Under warranty","Expired")))</f>
        <v/>
      </c>
      <c r="R109" s="23" t="str">
        <f>IF(OR($B109="",$F109=""),"",ROUND((Settings!$B$5-$F109)/365.25,1))</f>
        <v/>
      </c>
      <c r="S109" s="22" t="str">
        <f t="shared" si="5"/>
        <v/>
      </c>
    </row>
    <row r="110" spans="1:19" x14ac:dyDescent="0.3">
      <c r="A110" s="14"/>
      <c r="B110" s="14"/>
      <c r="C110" s="14"/>
      <c r="D110" s="14"/>
      <c r="E110" s="14"/>
      <c r="F110" s="19"/>
      <c r="G110" s="14"/>
      <c r="H110" s="20"/>
      <c r="I110" s="20"/>
      <c r="J110" s="19"/>
      <c r="K110" s="14"/>
      <c r="L110" s="14"/>
      <c r="M110" s="14"/>
      <c r="N110" s="14"/>
      <c r="O110" s="21" t="str">
        <f t="shared" si="3"/>
        <v/>
      </c>
      <c r="P110" s="21" t="str">
        <f t="shared" si="4"/>
        <v/>
      </c>
      <c r="Q110" s="22" t="str">
        <f>IF($B110="","",IF($J110="","None noted",IF($J110&gt;=Settings!$B$5,"Under warranty","Expired")))</f>
        <v/>
      </c>
      <c r="R110" s="23" t="str">
        <f>IF(OR($B110="",$F110=""),"",ROUND((Settings!$B$5-$F110)/365.25,1))</f>
        <v/>
      </c>
      <c r="S110" s="22" t="str">
        <f t="shared" si="5"/>
        <v/>
      </c>
    </row>
    <row r="111" spans="1:19" x14ac:dyDescent="0.3">
      <c r="A111" s="14"/>
      <c r="B111" s="14"/>
      <c r="C111" s="14"/>
      <c r="D111" s="14"/>
      <c r="E111" s="14"/>
      <c r="F111" s="19"/>
      <c r="G111" s="14"/>
      <c r="H111" s="20"/>
      <c r="I111" s="20"/>
      <c r="J111" s="19"/>
      <c r="K111" s="14"/>
      <c r="L111" s="14"/>
      <c r="M111" s="14"/>
      <c r="N111" s="14"/>
      <c r="O111" s="21" t="str">
        <f t="shared" si="3"/>
        <v/>
      </c>
      <c r="P111" s="21" t="str">
        <f t="shared" si="4"/>
        <v/>
      </c>
      <c r="Q111" s="22" t="str">
        <f>IF($B111="","",IF($J111="","None noted",IF($J111&gt;=Settings!$B$5,"Under warranty","Expired")))</f>
        <v/>
      </c>
      <c r="R111" s="23" t="str">
        <f>IF(OR($B111="",$F111=""),"",ROUND((Settings!$B$5-$F111)/365.25,1))</f>
        <v/>
      </c>
      <c r="S111" s="22" t="str">
        <f t="shared" si="5"/>
        <v/>
      </c>
    </row>
    <row r="112" spans="1:19" x14ac:dyDescent="0.3">
      <c r="A112" s="14"/>
      <c r="B112" s="14"/>
      <c r="C112" s="14"/>
      <c r="D112" s="14"/>
      <c r="E112" s="14"/>
      <c r="F112" s="19"/>
      <c r="G112" s="14"/>
      <c r="H112" s="20"/>
      <c r="I112" s="20"/>
      <c r="J112" s="19"/>
      <c r="K112" s="14"/>
      <c r="L112" s="14"/>
      <c r="M112" s="14"/>
      <c r="N112" s="14"/>
      <c r="O112" s="21" t="str">
        <f t="shared" si="3"/>
        <v/>
      </c>
      <c r="P112" s="21" t="str">
        <f t="shared" si="4"/>
        <v/>
      </c>
      <c r="Q112" s="22" t="str">
        <f>IF($B112="","",IF($J112="","None noted",IF($J112&gt;=Settings!$B$5,"Under warranty","Expired")))</f>
        <v/>
      </c>
      <c r="R112" s="23" t="str">
        <f>IF(OR($B112="",$F112=""),"",ROUND((Settings!$B$5-$F112)/365.25,1))</f>
        <v/>
      </c>
      <c r="S112" s="22" t="str">
        <f t="shared" si="5"/>
        <v/>
      </c>
    </row>
    <row r="113" spans="1:19" x14ac:dyDescent="0.3">
      <c r="A113" s="14"/>
      <c r="B113" s="14"/>
      <c r="C113" s="14"/>
      <c r="D113" s="14"/>
      <c r="E113" s="14"/>
      <c r="F113" s="19"/>
      <c r="G113" s="14"/>
      <c r="H113" s="20"/>
      <c r="I113" s="20"/>
      <c r="J113" s="19"/>
      <c r="K113" s="14"/>
      <c r="L113" s="14"/>
      <c r="M113" s="14"/>
      <c r="N113" s="14"/>
      <c r="O113" s="21" t="str">
        <f t="shared" si="3"/>
        <v/>
      </c>
      <c r="P113" s="21" t="str">
        <f t="shared" si="4"/>
        <v/>
      </c>
      <c r="Q113" s="22" t="str">
        <f>IF($B113="","",IF($J113="","None noted",IF($J113&gt;=Settings!$B$5,"Under warranty","Expired")))</f>
        <v/>
      </c>
      <c r="R113" s="23" t="str">
        <f>IF(OR($B113="",$F113=""),"",ROUND((Settings!$B$5-$F113)/365.25,1))</f>
        <v/>
      </c>
      <c r="S113" s="22" t="str">
        <f t="shared" si="5"/>
        <v/>
      </c>
    </row>
    <row r="114" spans="1:19" x14ac:dyDescent="0.3">
      <c r="A114" s="14"/>
      <c r="B114" s="14"/>
      <c r="C114" s="14"/>
      <c r="D114" s="14"/>
      <c r="E114" s="14"/>
      <c r="F114" s="19"/>
      <c r="G114" s="14"/>
      <c r="H114" s="20"/>
      <c r="I114" s="20"/>
      <c r="J114" s="19"/>
      <c r="K114" s="14"/>
      <c r="L114" s="14"/>
      <c r="M114" s="14"/>
      <c r="N114" s="14"/>
      <c r="O114" s="21" t="str">
        <f t="shared" si="3"/>
        <v/>
      </c>
      <c r="P114" s="21" t="str">
        <f t="shared" si="4"/>
        <v/>
      </c>
      <c r="Q114" s="22" t="str">
        <f>IF($B114="","",IF($J114="","None noted",IF($J114&gt;=Settings!$B$5,"Under warranty","Expired")))</f>
        <v/>
      </c>
      <c r="R114" s="23" t="str">
        <f>IF(OR($B114="",$F114=""),"",ROUND((Settings!$B$5-$F114)/365.25,1))</f>
        <v/>
      </c>
      <c r="S114" s="22" t="str">
        <f t="shared" si="5"/>
        <v/>
      </c>
    </row>
    <row r="115" spans="1:19" x14ac:dyDescent="0.3">
      <c r="A115" s="14"/>
      <c r="B115" s="14"/>
      <c r="C115" s="14"/>
      <c r="D115" s="14"/>
      <c r="E115" s="14"/>
      <c r="F115" s="19"/>
      <c r="G115" s="14"/>
      <c r="H115" s="20"/>
      <c r="I115" s="20"/>
      <c r="J115" s="19"/>
      <c r="K115" s="14"/>
      <c r="L115" s="14"/>
      <c r="M115" s="14"/>
      <c r="N115" s="14"/>
      <c r="O115" s="21" t="str">
        <f t="shared" si="3"/>
        <v/>
      </c>
      <c r="P115" s="21" t="str">
        <f t="shared" si="4"/>
        <v/>
      </c>
      <c r="Q115" s="22" t="str">
        <f>IF($B115="","",IF($J115="","None noted",IF($J115&gt;=Settings!$B$5,"Under warranty","Expired")))</f>
        <v/>
      </c>
      <c r="R115" s="23" t="str">
        <f>IF(OR($B115="",$F115=""),"",ROUND((Settings!$B$5-$F115)/365.25,1))</f>
        <v/>
      </c>
      <c r="S115" s="22" t="str">
        <f t="shared" si="5"/>
        <v/>
      </c>
    </row>
    <row r="116" spans="1:19" x14ac:dyDescent="0.3">
      <c r="A116" s="14"/>
      <c r="B116" s="14"/>
      <c r="C116" s="14"/>
      <c r="D116" s="14"/>
      <c r="E116" s="14"/>
      <c r="F116" s="19"/>
      <c r="G116" s="14"/>
      <c r="H116" s="20"/>
      <c r="I116" s="20"/>
      <c r="J116" s="19"/>
      <c r="K116" s="14"/>
      <c r="L116" s="14"/>
      <c r="M116" s="14"/>
      <c r="N116" s="14"/>
      <c r="O116" s="21" t="str">
        <f t="shared" si="3"/>
        <v/>
      </c>
      <c r="P116" s="21" t="str">
        <f t="shared" si="4"/>
        <v/>
      </c>
      <c r="Q116" s="22" t="str">
        <f>IF($B116="","",IF($J116="","None noted",IF($J116&gt;=Settings!$B$5,"Under warranty","Expired")))</f>
        <v/>
      </c>
      <c r="R116" s="23" t="str">
        <f>IF(OR($B116="",$F116=""),"",ROUND((Settings!$B$5-$F116)/365.25,1))</f>
        <v/>
      </c>
      <c r="S116" s="22" t="str">
        <f t="shared" si="5"/>
        <v/>
      </c>
    </row>
    <row r="117" spans="1:19" x14ac:dyDescent="0.3">
      <c r="A117" s="14"/>
      <c r="B117" s="14"/>
      <c r="C117" s="14"/>
      <c r="D117" s="14"/>
      <c r="E117" s="14"/>
      <c r="F117" s="19"/>
      <c r="G117" s="14"/>
      <c r="H117" s="20"/>
      <c r="I117" s="20"/>
      <c r="J117" s="19"/>
      <c r="K117" s="14"/>
      <c r="L117" s="14"/>
      <c r="M117" s="14"/>
      <c r="N117" s="14"/>
      <c r="O117" s="21" t="str">
        <f t="shared" si="3"/>
        <v/>
      </c>
      <c r="P117" s="21" t="str">
        <f t="shared" si="4"/>
        <v/>
      </c>
      <c r="Q117" s="22" t="str">
        <f>IF($B117="","",IF($J117="","None noted",IF($J117&gt;=Settings!$B$5,"Under warranty","Expired")))</f>
        <v/>
      </c>
      <c r="R117" s="23" t="str">
        <f>IF(OR($B117="",$F117=""),"",ROUND((Settings!$B$5-$F117)/365.25,1))</f>
        <v/>
      </c>
      <c r="S117" s="22" t="str">
        <f t="shared" si="5"/>
        <v/>
      </c>
    </row>
    <row r="118" spans="1:19" x14ac:dyDescent="0.3">
      <c r="A118" s="14"/>
      <c r="B118" s="14"/>
      <c r="C118" s="14"/>
      <c r="D118" s="14"/>
      <c r="E118" s="14"/>
      <c r="F118" s="19"/>
      <c r="G118" s="14"/>
      <c r="H118" s="20"/>
      <c r="I118" s="20"/>
      <c r="J118" s="19"/>
      <c r="K118" s="14"/>
      <c r="L118" s="14"/>
      <c r="M118" s="14"/>
      <c r="N118" s="14"/>
      <c r="O118" s="21" t="str">
        <f t="shared" si="3"/>
        <v/>
      </c>
      <c r="P118" s="21" t="str">
        <f t="shared" si="4"/>
        <v/>
      </c>
      <c r="Q118" s="22" t="str">
        <f>IF($B118="","",IF($J118="","None noted",IF($J118&gt;=Settings!$B$5,"Under warranty","Expired")))</f>
        <v/>
      </c>
      <c r="R118" s="23" t="str">
        <f>IF(OR($B118="",$F118=""),"",ROUND((Settings!$B$5-$F118)/365.25,1))</f>
        <v/>
      </c>
      <c r="S118" s="22" t="str">
        <f t="shared" si="5"/>
        <v/>
      </c>
    </row>
    <row r="119" spans="1:19" x14ac:dyDescent="0.3">
      <c r="A119" s="14"/>
      <c r="B119" s="14"/>
      <c r="C119" s="14"/>
      <c r="D119" s="14"/>
      <c r="E119" s="14"/>
      <c r="F119" s="19"/>
      <c r="G119" s="14"/>
      <c r="H119" s="20"/>
      <c r="I119" s="20"/>
      <c r="J119" s="19"/>
      <c r="K119" s="14"/>
      <c r="L119" s="14"/>
      <c r="M119" s="14"/>
      <c r="N119" s="14"/>
      <c r="O119" s="21" t="str">
        <f t="shared" si="3"/>
        <v/>
      </c>
      <c r="P119" s="21" t="str">
        <f t="shared" si="4"/>
        <v/>
      </c>
      <c r="Q119" s="22" t="str">
        <f>IF($B119="","",IF($J119="","None noted",IF($J119&gt;=Settings!$B$5,"Under warranty","Expired")))</f>
        <v/>
      </c>
      <c r="R119" s="23" t="str">
        <f>IF(OR($B119="",$F119=""),"",ROUND((Settings!$B$5-$F119)/365.25,1))</f>
        <v/>
      </c>
      <c r="S119" s="22" t="str">
        <f t="shared" si="5"/>
        <v/>
      </c>
    </row>
    <row r="120" spans="1:19" x14ac:dyDescent="0.3">
      <c r="A120" s="14"/>
      <c r="B120" s="14"/>
      <c r="C120" s="14"/>
      <c r="D120" s="14"/>
      <c r="E120" s="14"/>
      <c r="F120" s="19"/>
      <c r="G120" s="14"/>
      <c r="H120" s="20"/>
      <c r="I120" s="20"/>
      <c r="J120" s="19"/>
      <c r="K120" s="14"/>
      <c r="L120" s="14"/>
      <c r="M120" s="14"/>
      <c r="N120" s="14"/>
      <c r="O120" s="21" t="str">
        <f t="shared" si="3"/>
        <v/>
      </c>
      <c r="P120" s="21" t="str">
        <f t="shared" si="4"/>
        <v/>
      </c>
      <c r="Q120" s="22" t="str">
        <f>IF($B120="","",IF($J120="","None noted",IF($J120&gt;=Settings!$B$5,"Under warranty","Expired")))</f>
        <v/>
      </c>
      <c r="R120" s="23" t="str">
        <f>IF(OR($B120="",$F120=""),"",ROUND((Settings!$B$5-$F120)/365.25,1))</f>
        <v/>
      </c>
      <c r="S120" s="22" t="str">
        <f t="shared" si="5"/>
        <v/>
      </c>
    </row>
    <row r="121" spans="1:19" x14ac:dyDescent="0.3">
      <c r="A121" s="14"/>
      <c r="B121" s="14"/>
      <c r="C121" s="14"/>
      <c r="D121" s="14"/>
      <c r="E121" s="14"/>
      <c r="F121" s="19"/>
      <c r="G121" s="14"/>
      <c r="H121" s="20"/>
      <c r="I121" s="20"/>
      <c r="J121" s="19"/>
      <c r="K121" s="14"/>
      <c r="L121" s="14"/>
      <c r="M121" s="14"/>
      <c r="N121" s="14"/>
      <c r="O121" s="21" t="str">
        <f t="shared" si="3"/>
        <v/>
      </c>
      <c r="P121" s="21" t="str">
        <f t="shared" si="4"/>
        <v/>
      </c>
      <c r="Q121" s="22" t="str">
        <f>IF($B121="","",IF($J121="","None noted",IF($J121&gt;=Settings!$B$5,"Under warranty","Expired")))</f>
        <v/>
      </c>
      <c r="R121" s="23" t="str">
        <f>IF(OR($B121="",$F121=""),"",ROUND((Settings!$B$5-$F121)/365.25,1))</f>
        <v/>
      </c>
      <c r="S121" s="22" t="str">
        <f t="shared" si="5"/>
        <v/>
      </c>
    </row>
    <row r="122" spans="1:19" x14ac:dyDescent="0.3">
      <c r="A122" s="14"/>
      <c r="B122" s="14"/>
      <c r="C122" s="14"/>
      <c r="D122" s="14"/>
      <c r="E122" s="14"/>
      <c r="F122" s="19"/>
      <c r="G122" s="14"/>
      <c r="H122" s="20"/>
      <c r="I122" s="20"/>
      <c r="J122" s="19"/>
      <c r="K122" s="14"/>
      <c r="L122" s="14"/>
      <c r="M122" s="14"/>
      <c r="N122" s="14"/>
      <c r="O122" s="21" t="str">
        <f t="shared" si="3"/>
        <v/>
      </c>
      <c r="P122" s="21" t="str">
        <f t="shared" si="4"/>
        <v/>
      </c>
      <c r="Q122" s="22" t="str">
        <f>IF($B122="","",IF($J122="","None noted",IF($J122&gt;=Settings!$B$5,"Under warranty","Expired")))</f>
        <v/>
      </c>
      <c r="R122" s="23" t="str">
        <f>IF(OR($B122="",$F122=""),"",ROUND((Settings!$B$5-$F122)/365.25,1))</f>
        <v/>
      </c>
      <c r="S122" s="22" t="str">
        <f t="shared" si="5"/>
        <v/>
      </c>
    </row>
    <row r="123" spans="1:19" x14ac:dyDescent="0.3">
      <c r="A123" s="14"/>
      <c r="B123" s="14"/>
      <c r="C123" s="14"/>
      <c r="D123" s="14"/>
      <c r="E123" s="14"/>
      <c r="F123" s="19"/>
      <c r="G123" s="14"/>
      <c r="H123" s="20"/>
      <c r="I123" s="20"/>
      <c r="J123" s="19"/>
      <c r="K123" s="14"/>
      <c r="L123" s="14"/>
      <c r="M123" s="14"/>
      <c r="N123" s="14"/>
      <c r="O123" s="21" t="str">
        <f t="shared" si="3"/>
        <v/>
      </c>
      <c r="P123" s="21" t="str">
        <f t="shared" si="4"/>
        <v/>
      </c>
      <c r="Q123" s="22" t="str">
        <f>IF($B123="","",IF($J123="","None noted",IF($J123&gt;=Settings!$B$5,"Under warranty","Expired")))</f>
        <v/>
      </c>
      <c r="R123" s="23" t="str">
        <f>IF(OR($B123="",$F123=""),"",ROUND((Settings!$B$5-$F123)/365.25,1))</f>
        <v/>
      </c>
      <c r="S123" s="22" t="str">
        <f t="shared" si="5"/>
        <v/>
      </c>
    </row>
    <row r="124" spans="1:19" x14ac:dyDescent="0.3">
      <c r="A124" s="14"/>
      <c r="B124" s="14"/>
      <c r="C124" s="14"/>
      <c r="D124" s="14"/>
      <c r="E124" s="14"/>
      <c r="F124" s="19"/>
      <c r="G124" s="14"/>
      <c r="H124" s="20"/>
      <c r="I124" s="20"/>
      <c r="J124" s="19"/>
      <c r="K124" s="14"/>
      <c r="L124" s="14"/>
      <c r="M124" s="14"/>
      <c r="N124" s="14"/>
      <c r="O124" s="21" t="str">
        <f t="shared" si="3"/>
        <v/>
      </c>
      <c r="P124" s="21" t="str">
        <f t="shared" si="4"/>
        <v/>
      </c>
      <c r="Q124" s="22" t="str">
        <f>IF($B124="","",IF($J124="","None noted",IF($J124&gt;=Settings!$B$5,"Under warranty","Expired")))</f>
        <v/>
      </c>
      <c r="R124" s="23" t="str">
        <f>IF(OR($B124="",$F124=""),"",ROUND((Settings!$B$5-$F124)/365.25,1))</f>
        <v/>
      </c>
      <c r="S124" s="22" t="str">
        <f t="shared" si="5"/>
        <v/>
      </c>
    </row>
    <row r="125" spans="1:19" x14ac:dyDescent="0.3">
      <c r="A125" s="14"/>
      <c r="B125" s="14"/>
      <c r="C125" s="14"/>
      <c r="D125" s="14"/>
      <c r="E125" s="14"/>
      <c r="F125" s="19"/>
      <c r="G125" s="14"/>
      <c r="H125" s="20"/>
      <c r="I125" s="20"/>
      <c r="J125" s="19"/>
      <c r="K125" s="14"/>
      <c r="L125" s="14"/>
      <c r="M125" s="14"/>
      <c r="N125" s="14"/>
      <c r="O125" s="21" t="str">
        <f t="shared" si="3"/>
        <v/>
      </c>
      <c r="P125" s="21" t="str">
        <f t="shared" si="4"/>
        <v/>
      </c>
      <c r="Q125" s="22" t="str">
        <f>IF($B125="","",IF($J125="","None noted",IF($J125&gt;=Settings!$B$5,"Under warranty","Expired")))</f>
        <v/>
      </c>
      <c r="R125" s="23" t="str">
        <f>IF(OR($B125="",$F125=""),"",ROUND((Settings!$B$5-$F125)/365.25,1))</f>
        <v/>
      </c>
      <c r="S125" s="22" t="str">
        <f t="shared" si="5"/>
        <v/>
      </c>
    </row>
    <row r="126" spans="1:19" x14ac:dyDescent="0.3">
      <c r="A126" s="14"/>
      <c r="B126" s="14"/>
      <c r="C126" s="14"/>
      <c r="D126" s="14"/>
      <c r="E126" s="14"/>
      <c r="F126" s="19"/>
      <c r="G126" s="14"/>
      <c r="H126" s="20"/>
      <c r="I126" s="20"/>
      <c r="J126" s="19"/>
      <c r="K126" s="14"/>
      <c r="L126" s="14"/>
      <c r="M126" s="14"/>
      <c r="N126" s="14"/>
      <c r="O126" s="21" t="str">
        <f t="shared" si="3"/>
        <v/>
      </c>
      <c r="P126" s="21" t="str">
        <f t="shared" si="4"/>
        <v/>
      </c>
      <c r="Q126" s="22" t="str">
        <f>IF($B126="","",IF($J126="","None noted",IF($J126&gt;=Settings!$B$5,"Under warranty","Expired")))</f>
        <v/>
      </c>
      <c r="R126" s="23" t="str">
        <f>IF(OR($B126="",$F126=""),"",ROUND((Settings!$B$5-$F126)/365.25,1))</f>
        <v/>
      </c>
      <c r="S126" s="22" t="str">
        <f t="shared" si="5"/>
        <v/>
      </c>
    </row>
    <row r="127" spans="1:19" x14ac:dyDescent="0.3">
      <c r="A127" s="14"/>
      <c r="B127" s="14"/>
      <c r="C127" s="14"/>
      <c r="D127" s="14"/>
      <c r="E127" s="14"/>
      <c r="F127" s="19"/>
      <c r="G127" s="14"/>
      <c r="H127" s="20"/>
      <c r="I127" s="20"/>
      <c r="J127" s="19"/>
      <c r="K127" s="14"/>
      <c r="L127" s="14"/>
      <c r="M127" s="14"/>
      <c r="N127" s="14"/>
      <c r="O127" s="21" t="str">
        <f t="shared" si="3"/>
        <v/>
      </c>
      <c r="P127" s="21" t="str">
        <f t="shared" si="4"/>
        <v/>
      </c>
      <c r="Q127" s="22" t="str">
        <f>IF($B127="","",IF($J127="","None noted",IF($J127&gt;=Settings!$B$5,"Under warranty","Expired")))</f>
        <v/>
      </c>
      <c r="R127" s="23" t="str">
        <f>IF(OR($B127="",$F127=""),"",ROUND((Settings!$B$5-$F127)/365.25,1))</f>
        <v/>
      </c>
      <c r="S127" s="22" t="str">
        <f t="shared" si="5"/>
        <v/>
      </c>
    </row>
    <row r="128" spans="1:19" x14ac:dyDescent="0.3">
      <c r="A128" s="14"/>
      <c r="B128" s="14"/>
      <c r="C128" s="14"/>
      <c r="D128" s="14"/>
      <c r="E128" s="14"/>
      <c r="F128" s="19"/>
      <c r="G128" s="14"/>
      <c r="H128" s="20"/>
      <c r="I128" s="20"/>
      <c r="J128" s="19"/>
      <c r="K128" s="14"/>
      <c r="L128" s="14"/>
      <c r="M128" s="14"/>
      <c r="N128" s="14"/>
      <c r="O128" s="21" t="str">
        <f t="shared" si="3"/>
        <v/>
      </c>
      <c r="P128" s="21" t="str">
        <f t="shared" si="4"/>
        <v/>
      </c>
      <c r="Q128" s="22" t="str">
        <f>IF($B128="","",IF($J128="","None noted",IF($J128&gt;=Settings!$B$5,"Under warranty","Expired")))</f>
        <v/>
      </c>
      <c r="R128" s="23" t="str">
        <f>IF(OR($B128="",$F128=""),"",ROUND((Settings!$B$5-$F128)/365.25,1))</f>
        <v/>
      </c>
      <c r="S128" s="22" t="str">
        <f t="shared" si="5"/>
        <v/>
      </c>
    </row>
    <row r="129" spans="1:19" x14ac:dyDescent="0.3">
      <c r="A129" s="14"/>
      <c r="B129" s="14"/>
      <c r="C129" s="14"/>
      <c r="D129" s="14"/>
      <c r="E129" s="14"/>
      <c r="F129" s="19"/>
      <c r="G129" s="14"/>
      <c r="H129" s="20"/>
      <c r="I129" s="20"/>
      <c r="J129" s="19"/>
      <c r="K129" s="14"/>
      <c r="L129" s="14"/>
      <c r="M129" s="14"/>
      <c r="N129" s="14"/>
      <c r="O129" s="21" t="str">
        <f t="shared" si="3"/>
        <v/>
      </c>
      <c r="P129" s="21" t="str">
        <f t="shared" si="4"/>
        <v/>
      </c>
      <c r="Q129" s="22" t="str">
        <f>IF($B129="","",IF($J129="","None noted",IF($J129&gt;=Settings!$B$5,"Under warranty","Expired")))</f>
        <v/>
      </c>
      <c r="R129" s="23" t="str">
        <f>IF(OR($B129="",$F129=""),"",ROUND((Settings!$B$5-$F129)/365.25,1))</f>
        <v/>
      </c>
      <c r="S129" s="22" t="str">
        <f t="shared" si="5"/>
        <v/>
      </c>
    </row>
    <row r="130" spans="1:19" x14ac:dyDescent="0.3">
      <c r="A130" s="14"/>
      <c r="B130" s="14"/>
      <c r="C130" s="14"/>
      <c r="D130" s="14"/>
      <c r="E130" s="14"/>
      <c r="F130" s="19"/>
      <c r="G130" s="14"/>
      <c r="H130" s="20"/>
      <c r="I130" s="20"/>
      <c r="J130" s="19"/>
      <c r="K130" s="14"/>
      <c r="L130" s="14"/>
      <c r="M130" s="14"/>
      <c r="N130" s="14"/>
      <c r="O130" s="21" t="str">
        <f t="shared" si="3"/>
        <v/>
      </c>
      <c r="P130" s="21" t="str">
        <f t="shared" si="4"/>
        <v/>
      </c>
      <c r="Q130" s="22" t="str">
        <f>IF($B130="","",IF($J130="","None noted",IF($J130&gt;=Settings!$B$5,"Under warranty","Expired")))</f>
        <v/>
      </c>
      <c r="R130" s="23" t="str">
        <f>IF(OR($B130="",$F130=""),"",ROUND((Settings!$B$5-$F130)/365.25,1))</f>
        <v/>
      </c>
      <c r="S130" s="22" t="str">
        <f t="shared" si="5"/>
        <v/>
      </c>
    </row>
    <row r="131" spans="1:19" x14ac:dyDescent="0.3">
      <c r="A131" s="14"/>
      <c r="B131" s="14"/>
      <c r="C131" s="14"/>
      <c r="D131" s="14"/>
      <c r="E131" s="14"/>
      <c r="F131" s="19"/>
      <c r="G131" s="14"/>
      <c r="H131" s="20"/>
      <c r="I131" s="20"/>
      <c r="J131" s="19"/>
      <c r="K131" s="14"/>
      <c r="L131" s="14"/>
      <c r="M131" s="14"/>
      <c r="N131" s="14"/>
      <c r="O131" s="21" t="str">
        <f t="shared" si="3"/>
        <v/>
      </c>
      <c r="P131" s="21" t="str">
        <f t="shared" si="4"/>
        <v/>
      </c>
      <c r="Q131" s="22" t="str">
        <f>IF($B131="","",IF($J131="","None noted",IF($J131&gt;=Settings!$B$5,"Under warranty","Expired")))</f>
        <v/>
      </c>
      <c r="R131" s="23" t="str">
        <f>IF(OR($B131="",$F131=""),"",ROUND((Settings!$B$5-$F131)/365.25,1))</f>
        <v/>
      </c>
      <c r="S131" s="22" t="str">
        <f t="shared" si="5"/>
        <v/>
      </c>
    </row>
    <row r="132" spans="1:19" x14ac:dyDescent="0.3">
      <c r="A132" s="14"/>
      <c r="B132" s="14"/>
      <c r="C132" s="14"/>
      <c r="D132" s="14"/>
      <c r="E132" s="14"/>
      <c r="F132" s="19"/>
      <c r="G132" s="14"/>
      <c r="H132" s="20"/>
      <c r="I132" s="20"/>
      <c r="J132" s="19"/>
      <c r="K132" s="14"/>
      <c r="L132" s="14"/>
      <c r="M132" s="14"/>
      <c r="N132" s="14"/>
      <c r="O132" s="21" t="str">
        <f t="shared" ref="O132:O195" si="6">IF($B132="","",IF($G132="",1,N($G132))*N($H132))</f>
        <v/>
      </c>
      <c r="P132" s="21" t="str">
        <f t="shared" ref="P132:P195" si="7">IF($B132="","",IF($G132="",1,N($G132))*IF($I132="",N($H132),N($I132)))</f>
        <v/>
      </c>
      <c r="Q132" s="22" t="str">
        <f>IF($B132="","",IF($J132="","None noted",IF($J132&gt;=Settings!$B$5,"Under warranty","Expired")))</f>
        <v/>
      </c>
      <c r="R132" s="23" t="str">
        <f>IF(OR($B132="",$F132=""),"",ROUND((Settings!$B$5-$F132)/365.25,1))</f>
        <v/>
      </c>
      <c r="S132" s="22" t="str">
        <f t="shared" ref="S132:S195" si="8">IF($B132="","",IF(AND($L132="Yes",$M132="Yes"),"Complete","Missing"))</f>
        <v/>
      </c>
    </row>
    <row r="133" spans="1:19" x14ac:dyDescent="0.3">
      <c r="A133" s="14"/>
      <c r="B133" s="14"/>
      <c r="C133" s="14"/>
      <c r="D133" s="14"/>
      <c r="E133" s="14"/>
      <c r="F133" s="19"/>
      <c r="G133" s="14"/>
      <c r="H133" s="20"/>
      <c r="I133" s="20"/>
      <c r="J133" s="19"/>
      <c r="K133" s="14"/>
      <c r="L133" s="14"/>
      <c r="M133" s="14"/>
      <c r="N133" s="14"/>
      <c r="O133" s="21" t="str">
        <f t="shared" si="6"/>
        <v/>
      </c>
      <c r="P133" s="21" t="str">
        <f t="shared" si="7"/>
        <v/>
      </c>
      <c r="Q133" s="22" t="str">
        <f>IF($B133="","",IF($J133="","None noted",IF($J133&gt;=Settings!$B$5,"Under warranty","Expired")))</f>
        <v/>
      </c>
      <c r="R133" s="23" t="str">
        <f>IF(OR($B133="",$F133=""),"",ROUND((Settings!$B$5-$F133)/365.25,1))</f>
        <v/>
      </c>
      <c r="S133" s="22" t="str">
        <f t="shared" si="8"/>
        <v/>
      </c>
    </row>
    <row r="134" spans="1:19" x14ac:dyDescent="0.3">
      <c r="A134" s="14"/>
      <c r="B134" s="14"/>
      <c r="C134" s="14"/>
      <c r="D134" s="14"/>
      <c r="E134" s="14"/>
      <c r="F134" s="19"/>
      <c r="G134" s="14"/>
      <c r="H134" s="20"/>
      <c r="I134" s="20"/>
      <c r="J134" s="19"/>
      <c r="K134" s="14"/>
      <c r="L134" s="14"/>
      <c r="M134" s="14"/>
      <c r="N134" s="14"/>
      <c r="O134" s="21" t="str">
        <f t="shared" si="6"/>
        <v/>
      </c>
      <c r="P134" s="21" t="str">
        <f t="shared" si="7"/>
        <v/>
      </c>
      <c r="Q134" s="22" t="str">
        <f>IF($B134="","",IF($J134="","None noted",IF($J134&gt;=Settings!$B$5,"Under warranty","Expired")))</f>
        <v/>
      </c>
      <c r="R134" s="23" t="str">
        <f>IF(OR($B134="",$F134=""),"",ROUND((Settings!$B$5-$F134)/365.25,1))</f>
        <v/>
      </c>
      <c r="S134" s="22" t="str">
        <f t="shared" si="8"/>
        <v/>
      </c>
    </row>
    <row r="135" spans="1:19" x14ac:dyDescent="0.3">
      <c r="A135" s="14"/>
      <c r="B135" s="14"/>
      <c r="C135" s="14"/>
      <c r="D135" s="14"/>
      <c r="E135" s="14"/>
      <c r="F135" s="19"/>
      <c r="G135" s="14"/>
      <c r="H135" s="20"/>
      <c r="I135" s="20"/>
      <c r="J135" s="19"/>
      <c r="K135" s="14"/>
      <c r="L135" s="14"/>
      <c r="M135" s="14"/>
      <c r="N135" s="14"/>
      <c r="O135" s="21" t="str">
        <f t="shared" si="6"/>
        <v/>
      </c>
      <c r="P135" s="21" t="str">
        <f t="shared" si="7"/>
        <v/>
      </c>
      <c r="Q135" s="22" t="str">
        <f>IF($B135="","",IF($J135="","None noted",IF($J135&gt;=Settings!$B$5,"Under warranty","Expired")))</f>
        <v/>
      </c>
      <c r="R135" s="23" t="str">
        <f>IF(OR($B135="",$F135=""),"",ROUND((Settings!$B$5-$F135)/365.25,1))</f>
        <v/>
      </c>
      <c r="S135" s="22" t="str">
        <f t="shared" si="8"/>
        <v/>
      </c>
    </row>
    <row r="136" spans="1:19" x14ac:dyDescent="0.3">
      <c r="A136" s="14"/>
      <c r="B136" s="14"/>
      <c r="C136" s="14"/>
      <c r="D136" s="14"/>
      <c r="E136" s="14"/>
      <c r="F136" s="19"/>
      <c r="G136" s="14"/>
      <c r="H136" s="20"/>
      <c r="I136" s="20"/>
      <c r="J136" s="19"/>
      <c r="K136" s="14"/>
      <c r="L136" s="14"/>
      <c r="M136" s="14"/>
      <c r="N136" s="14"/>
      <c r="O136" s="21" t="str">
        <f t="shared" si="6"/>
        <v/>
      </c>
      <c r="P136" s="21" t="str">
        <f t="shared" si="7"/>
        <v/>
      </c>
      <c r="Q136" s="22" t="str">
        <f>IF($B136="","",IF($J136="","None noted",IF($J136&gt;=Settings!$B$5,"Under warranty","Expired")))</f>
        <v/>
      </c>
      <c r="R136" s="23" t="str">
        <f>IF(OR($B136="",$F136=""),"",ROUND((Settings!$B$5-$F136)/365.25,1))</f>
        <v/>
      </c>
      <c r="S136" s="22" t="str">
        <f t="shared" si="8"/>
        <v/>
      </c>
    </row>
    <row r="137" spans="1:19" x14ac:dyDescent="0.3">
      <c r="A137" s="14"/>
      <c r="B137" s="14"/>
      <c r="C137" s="14"/>
      <c r="D137" s="14"/>
      <c r="E137" s="14"/>
      <c r="F137" s="19"/>
      <c r="G137" s="14"/>
      <c r="H137" s="20"/>
      <c r="I137" s="20"/>
      <c r="J137" s="19"/>
      <c r="K137" s="14"/>
      <c r="L137" s="14"/>
      <c r="M137" s="14"/>
      <c r="N137" s="14"/>
      <c r="O137" s="21" t="str">
        <f t="shared" si="6"/>
        <v/>
      </c>
      <c r="P137" s="21" t="str">
        <f t="shared" si="7"/>
        <v/>
      </c>
      <c r="Q137" s="22" t="str">
        <f>IF($B137="","",IF($J137="","None noted",IF($J137&gt;=Settings!$B$5,"Under warranty","Expired")))</f>
        <v/>
      </c>
      <c r="R137" s="23" t="str">
        <f>IF(OR($B137="",$F137=""),"",ROUND((Settings!$B$5-$F137)/365.25,1))</f>
        <v/>
      </c>
      <c r="S137" s="22" t="str">
        <f t="shared" si="8"/>
        <v/>
      </c>
    </row>
    <row r="138" spans="1:19" x14ac:dyDescent="0.3">
      <c r="A138" s="14"/>
      <c r="B138" s="14"/>
      <c r="C138" s="14"/>
      <c r="D138" s="14"/>
      <c r="E138" s="14"/>
      <c r="F138" s="19"/>
      <c r="G138" s="14"/>
      <c r="H138" s="20"/>
      <c r="I138" s="20"/>
      <c r="J138" s="19"/>
      <c r="K138" s="14"/>
      <c r="L138" s="14"/>
      <c r="M138" s="14"/>
      <c r="N138" s="14"/>
      <c r="O138" s="21" t="str">
        <f t="shared" si="6"/>
        <v/>
      </c>
      <c r="P138" s="21" t="str">
        <f t="shared" si="7"/>
        <v/>
      </c>
      <c r="Q138" s="22" t="str">
        <f>IF($B138="","",IF($J138="","None noted",IF($J138&gt;=Settings!$B$5,"Under warranty","Expired")))</f>
        <v/>
      </c>
      <c r="R138" s="23" t="str">
        <f>IF(OR($B138="",$F138=""),"",ROUND((Settings!$B$5-$F138)/365.25,1))</f>
        <v/>
      </c>
      <c r="S138" s="22" t="str">
        <f t="shared" si="8"/>
        <v/>
      </c>
    </row>
    <row r="139" spans="1:19" x14ac:dyDescent="0.3">
      <c r="A139" s="14"/>
      <c r="B139" s="14"/>
      <c r="C139" s="14"/>
      <c r="D139" s="14"/>
      <c r="E139" s="14"/>
      <c r="F139" s="19"/>
      <c r="G139" s="14"/>
      <c r="H139" s="20"/>
      <c r="I139" s="20"/>
      <c r="J139" s="19"/>
      <c r="K139" s="14"/>
      <c r="L139" s="14"/>
      <c r="M139" s="14"/>
      <c r="N139" s="14"/>
      <c r="O139" s="21" t="str">
        <f t="shared" si="6"/>
        <v/>
      </c>
      <c r="P139" s="21" t="str">
        <f t="shared" si="7"/>
        <v/>
      </c>
      <c r="Q139" s="22" t="str">
        <f>IF($B139="","",IF($J139="","None noted",IF($J139&gt;=Settings!$B$5,"Under warranty","Expired")))</f>
        <v/>
      </c>
      <c r="R139" s="23" t="str">
        <f>IF(OR($B139="",$F139=""),"",ROUND((Settings!$B$5-$F139)/365.25,1))</f>
        <v/>
      </c>
      <c r="S139" s="22" t="str">
        <f t="shared" si="8"/>
        <v/>
      </c>
    </row>
    <row r="140" spans="1:19" x14ac:dyDescent="0.3">
      <c r="A140" s="14"/>
      <c r="B140" s="14"/>
      <c r="C140" s="14"/>
      <c r="D140" s="14"/>
      <c r="E140" s="14"/>
      <c r="F140" s="19"/>
      <c r="G140" s="14"/>
      <c r="H140" s="20"/>
      <c r="I140" s="20"/>
      <c r="J140" s="19"/>
      <c r="K140" s="14"/>
      <c r="L140" s="14"/>
      <c r="M140" s="14"/>
      <c r="N140" s="14"/>
      <c r="O140" s="21" t="str">
        <f t="shared" si="6"/>
        <v/>
      </c>
      <c r="P140" s="21" t="str">
        <f t="shared" si="7"/>
        <v/>
      </c>
      <c r="Q140" s="22" t="str">
        <f>IF($B140="","",IF($J140="","None noted",IF($J140&gt;=Settings!$B$5,"Under warranty","Expired")))</f>
        <v/>
      </c>
      <c r="R140" s="23" t="str">
        <f>IF(OR($B140="",$F140=""),"",ROUND((Settings!$B$5-$F140)/365.25,1))</f>
        <v/>
      </c>
      <c r="S140" s="22" t="str">
        <f t="shared" si="8"/>
        <v/>
      </c>
    </row>
    <row r="141" spans="1:19" x14ac:dyDescent="0.3">
      <c r="A141" s="14"/>
      <c r="B141" s="14"/>
      <c r="C141" s="14"/>
      <c r="D141" s="14"/>
      <c r="E141" s="14"/>
      <c r="F141" s="19"/>
      <c r="G141" s="14"/>
      <c r="H141" s="20"/>
      <c r="I141" s="20"/>
      <c r="J141" s="19"/>
      <c r="K141" s="14"/>
      <c r="L141" s="14"/>
      <c r="M141" s="14"/>
      <c r="N141" s="14"/>
      <c r="O141" s="21" t="str">
        <f t="shared" si="6"/>
        <v/>
      </c>
      <c r="P141" s="21" t="str">
        <f t="shared" si="7"/>
        <v/>
      </c>
      <c r="Q141" s="22" t="str">
        <f>IF($B141="","",IF($J141="","None noted",IF($J141&gt;=Settings!$B$5,"Under warranty","Expired")))</f>
        <v/>
      </c>
      <c r="R141" s="23" t="str">
        <f>IF(OR($B141="",$F141=""),"",ROUND((Settings!$B$5-$F141)/365.25,1))</f>
        <v/>
      </c>
      <c r="S141" s="22" t="str">
        <f t="shared" si="8"/>
        <v/>
      </c>
    </row>
    <row r="142" spans="1:19" x14ac:dyDescent="0.3">
      <c r="A142" s="14"/>
      <c r="B142" s="14"/>
      <c r="C142" s="14"/>
      <c r="D142" s="14"/>
      <c r="E142" s="14"/>
      <c r="F142" s="19"/>
      <c r="G142" s="14"/>
      <c r="H142" s="20"/>
      <c r="I142" s="20"/>
      <c r="J142" s="19"/>
      <c r="K142" s="14"/>
      <c r="L142" s="14"/>
      <c r="M142" s="14"/>
      <c r="N142" s="14"/>
      <c r="O142" s="21" t="str">
        <f t="shared" si="6"/>
        <v/>
      </c>
      <c r="P142" s="21" t="str">
        <f t="shared" si="7"/>
        <v/>
      </c>
      <c r="Q142" s="22" t="str">
        <f>IF($B142="","",IF($J142="","None noted",IF($J142&gt;=Settings!$B$5,"Under warranty","Expired")))</f>
        <v/>
      </c>
      <c r="R142" s="23" t="str">
        <f>IF(OR($B142="",$F142=""),"",ROUND((Settings!$B$5-$F142)/365.25,1))</f>
        <v/>
      </c>
      <c r="S142" s="22" t="str">
        <f t="shared" si="8"/>
        <v/>
      </c>
    </row>
    <row r="143" spans="1:19" x14ac:dyDescent="0.3">
      <c r="A143" s="14"/>
      <c r="B143" s="14"/>
      <c r="C143" s="14"/>
      <c r="D143" s="14"/>
      <c r="E143" s="14"/>
      <c r="F143" s="19"/>
      <c r="G143" s="14"/>
      <c r="H143" s="20"/>
      <c r="I143" s="20"/>
      <c r="J143" s="19"/>
      <c r="K143" s="14"/>
      <c r="L143" s="14"/>
      <c r="M143" s="14"/>
      <c r="N143" s="14"/>
      <c r="O143" s="21" t="str">
        <f t="shared" si="6"/>
        <v/>
      </c>
      <c r="P143" s="21" t="str">
        <f t="shared" si="7"/>
        <v/>
      </c>
      <c r="Q143" s="22" t="str">
        <f>IF($B143="","",IF($J143="","None noted",IF($J143&gt;=Settings!$B$5,"Under warranty","Expired")))</f>
        <v/>
      </c>
      <c r="R143" s="23" t="str">
        <f>IF(OR($B143="",$F143=""),"",ROUND((Settings!$B$5-$F143)/365.25,1))</f>
        <v/>
      </c>
      <c r="S143" s="22" t="str">
        <f t="shared" si="8"/>
        <v/>
      </c>
    </row>
    <row r="144" spans="1:19" x14ac:dyDescent="0.3">
      <c r="A144" s="14"/>
      <c r="B144" s="14"/>
      <c r="C144" s="14"/>
      <c r="D144" s="14"/>
      <c r="E144" s="14"/>
      <c r="F144" s="19"/>
      <c r="G144" s="14"/>
      <c r="H144" s="20"/>
      <c r="I144" s="20"/>
      <c r="J144" s="19"/>
      <c r="K144" s="14"/>
      <c r="L144" s="14"/>
      <c r="M144" s="14"/>
      <c r="N144" s="14"/>
      <c r="O144" s="21" t="str">
        <f t="shared" si="6"/>
        <v/>
      </c>
      <c r="P144" s="21" t="str">
        <f t="shared" si="7"/>
        <v/>
      </c>
      <c r="Q144" s="22" t="str">
        <f>IF($B144="","",IF($J144="","None noted",IF($J144&gt;=Settings!$B$5,"Under warranty","Expired")))</f>
        <v/>
      </c>
      <c r="R144" s="23" t="str">
        <f>IF(OR($B144="",$F144=""),"",ROUND((Settings!$B$5-$F144)/365.25,1))</f>
        <v/>
      </c>
      <c r="S144" s="22" t="str">
        <f t="shared" si="8"/>
        <v/>
      </c>
    </row>
    <row r="145" spans="1:19" x14ac:dyDescent="0.3">
      <c r="A145" s="14"/>
      <c r="B145" s="14"/>
      <c r="C145" s="14"/>
      <c r="D145" s="14"/>
      <c r="E145" s="14"/>
      <c r="F145" s="19"/>
      <c r="G145" s="14"/>
      <c r="H145" s="20"/>
      <c r="I145" s="20"/>
      <c r="J145" s="19"/>
      <c r="K145" s="14"/>
      <c r="L145" s="14"/>
      <c r="M145" s="14"/>
      <c r="N145" s="14"/>
      <c r="O145" s="21" t="str">
        <f t="shared" si="6"/>
        <v/>
      </c>
      <c r="P145" s="21" t="str">
        <f t="shared" si="7"/>
        <v/>
      </c>
      <c r="Q145" s="22" t="str">
        <f>IF($B145="","",IF($J145="","None noted",IF($J145&gt;=Settings!$B$5,"Under warranty","Expired")))</f>
        <v/>
      </c>
      <c r="R145" s="23" t="str">
        <f>IF(OR($B145="",$F145=""),"",ROUND((Settings!$B$5-$F145)/365.25,1))</f>
        <v/>
      </c>
      <c r="S145" s="22" t="str">
        <f t="shared" si="8"/>
        <v/>
      </c>
    </row>
    <row r="146" spans="1:19" x14ac:dyDescent="0.3">
      <c r="A146" s="14"/>
      <c r="B146" s="14"/>
      <c r="C146" s="14"/>
      <c r="D146" s="14"/>
      <c r="E146" s="14"/>
      <c r="F146" s="19"/>
      <c r="G146" s="14"/>
      <c r="H146" s="20"/>
      <c r="I146" s="20"/>
      <c r="J146" s="19"/>
      <c r="K146" s="14"/>
      <c r="L146" s="14"/>
      <c r="M146" s="14"/>
      <c r="N146" s="14"/>
      <c r="O146" s="21" t="str">
        <f t="shared" si="6"/>
        <v/>
      </c>
      <c r="P146" s="21" t="str">
        <f t="shared" si="7"/>
        <v/>
      </c>
      <c r="Q146" s="22" t="str">
        <f>IF($B146="","",IF($J146="","None noted",IF($J146&gt;=Settings!$B$5,"Under warranty","Expired")))</f>
        <v/>
      </c>
      <c r="R146" s="23" t="str">
        <f>IF(OR($B146="",$F146=""),"",ROUND((Settings!$B$5-$F146)/365.25,1))</f>
        <v/>
      </c>
      <c r="S146" s="22" t="str">
        <f t="shared" si="8"/>
        <v/>
      </c>
    </row>
    <row r="147" spans="1:19" x14ac:dyDescent="0.3">
      <c r="A147" s="14"/>
      <c r="B147" s="14"/>
      <c r="C147" s="14"/>
      <c r="D147" s="14"/>
      <c r="E147" s="14"/>
      <c r="F147" s="19"/>
      <c r="G147" s="14"/>
      <c r="H147" s="20"/>
      <c r="I147" s="20"/>
      <c r="J147" s="19"/>
      <c r="K147" s="14"/>
      <c r="L147" s="14"/>
      <c r="M147" s="14"/>
      <c r="N147" s="14"/>
      <c r="O147" s="21" t="str">
        <f t="shared" si="6"/>
        <v/>
      </c>
      <c r="P147" s="21" t="str">
        <f t="shared" si="7"/>
        <v/>
      </c>
      <c r="Q147" s="22" t="str">
        <f>IF($B147="","",IF($J147="","None noted",IF($J147&gt;=Settings!$B$5,"Under warranty","Expired")))</f>
        <v/>
      </c>
      <c r="R147" s="23" t="str">
        <f>IF(OR($B147="",$F147=""),"",ROUND((Settings!$B$5-$F147)/365.25,1))</f>
        <v/>
      </c>
      <c r="S147" s="22" t="str">
        <f t="shared" si="8"/>
        <v/>
      </c>
    </row>
    <row r="148" spans="1:19" x14ac:dyDescent="0.3">
      <c r="A148" s="14"/>
      <c r="B148" s="14"/>
      <c r="C148" s="14"/>
      <c r="D148" s="14"/>
      <c r="E148" s="14"/>
      <c r="F148" s="19"/>
      <c r="G148" s="14"/>
      <c r="H148" s="20"/>
      <c r="I148" s="20"/>
      <c r="J148" s="19"/>
      <c r="K148" s="14"/>
      <c r="L148" s="14"/>
      <c r="M148" s="14"/>
      <c r="N148" s="14"/>
      <c r="O148" s="21" t="str">
        <f t="shared" si="6"/>
        <v/>
      </c>
      <c r="P148" s="21" t="str">
        <f t="shared" si="7"/>
        <v/>
      </c>
      <c r="Q148" s="22" t="str">
        <f>IF($B148="","",IF($J148="","None noted",IF($J148&gt;=Settings!$B$5,"Under warranty","Expired")))</f>
        <v/>
      </c>
      <c r="R148" s="23" t="str">
        <f>IF(OR($B148="",$F148=""),"",ROUND((Settings!$B$5-$F148)/365.25,1))</f>
        <v/>
      </c>
      <c r="S148" s="22" t="str">
        <f t="shared" si="8"/>
        <v/>
      </c>
    </row>
    <row r="149" spans="1:19" x14ac:dyDescent="0.3">
      <c r="A149" s="14"/>
      <c r="B149" s="14"/>
      <c r="C149" s="14"/>
      <c r="D149" s="14"/>
      <c r="E149" s="14"/>
      <c r="F149" s="19"/>
      <c r="G149" s="14"/>
      <c r="H149" s="20"/>
      <c r="I149" s="20"/>
      <c r="J149" s="19"/>
      <c r="K149" s="14"/>
      <c r="L149" s="14"/>
      <c r="M149" s="14"/>
      <c r="N149" s="14"/>
      <c r="O149" s="21" t="str">
        <f t="shared" si="6"/>
        <v/>
      </c>
      <c r="P149" s="21" t="str">
        <f t="shared" si="7"/>
        <v/>
      </c>
      <c r="Q149" s="22" t="str">
        <f>IF($B149="","",IF($J149="","None noted",IF($J149&gt;=Settings!$B$5,"Under warranty","Expired")))</f>
        <v/>
      </c>
      <c r="R149" s="23" t="str">
        <f>IF(OR($B149="",$F149=""),"",ROUND((Settings!$B$5-$F149)/365.25,1))</f>
        <v/>
      </c>
      <c r="S149" s="22" t="str">
        <f t="shared" si="8"/>
        <v/>
      </c>
    </row>
    <row r="150" spans="1:19" x14ac:dyDescent="0.3">
      <c r="A150" s="14"/>
      <c r="B150" s="14"/>
      <c r="C150" s="14"/>
      <c r="D150" s="14"/>
      <c r="E150" s="14"/>
      <c r="F150" s="19"/>
      <c r="G150" s="14"/>
      <c r="H150" s="20"/>
      <c r="I150" s="20"/>
      <c r="J150" s="19"/>
      <c r="K150" s="14"/>
      <c r="L150" s="14"/>
      <c r="M150" s="14"/>
      <c r="N150" s="14"/>
      <c r="O150" s="21" t="str">
        <f t="shared" si="6"/>
        <v/>
      </c>
      <c r="P150" s="21" t="str">
        <f t="shared" si="7"/>
        <v/>
      </c>
      <c r="Q150" s="22" t="str">
        <f>IF($B150="","",IF($J150="","None noted",IF($J150&gt;=Settings!$B$5,"Under warranty","Expired")))</f>
        <v/>
      </c>
      <c r="R150" s="23" t="str">
        <f>IF(OR($B150="",$F150=""),"",ROUND((Settings!$B$5-$F150)/365.25,1))</f>
        <v/>
      </c>
      <c r="S150" s="22" t="str">
        <f t="shared" si="8"/>
        <v/>
      </c>
    </row>
    <row r="151" spans="1:19" x14ac:dyDescent="0.3">
      <c r="A151" s="14"/>
      <c r="B151" s="14"/>
      <c r="C151" s="14"/>
      <c r="D151" s="14"/>
      <c r="E151" s="14"/>
      <c r="F151" s="19"/>
      <c r="G151" s="14"/>
      <c r="H151" s="20"/>
      <c r="I151" s="20"/>
      <c r="J151" s="19"/>
      <c r="K151" s="14"/>
      <c r="L151" s="14"/>
      <c r="M151" s="14"/>
      <c r="N151" s="14"/>
      <c r="O151" s="21" t="str">
        <f t="shared" si="6"/>
        <v/>
      </c>
      <c r="P151" s="21" t="str">
        <f t="shared" si="7"/>
        <v/>
      </c>
      <c r="Q151" s="22" t="str">
        <f>IF($B151="","",IF($J151="","None noted",IF($J151&gt;=Settings!$B$5,"Under warranty","Expired")))</f>
        <v/>
      </c>
      <c r="R151" s="23" t="str">
        <f>IF(OR($B151="",$F151=""),"",ROUND((Settings!$B$5-$F151)/365.25,1))</f>
        <v/>
      </c>
      <c r="S151" s="22" t="str">
        <f t="shared" si="8"/>
        <v/>
      </c>
    </row>
    <row r="152" spans="1:19" x14ac:dyDescent="0.3">
      <c r="A152" s="14"/>
      <c r="B152" s="14"/>
      <c r="C152" s="14"/>
      <c r="D152" s="14"/>
      <c r="E152" s="14"/>
      <c r="F152" s="19"/>
      <c r="G152" s="14"/>
      <c r="H152" s="20"/>
      <c r="I152" s="20"/>
      <c r="J152" s="19"/>
      <c r="K152" s="14"/>
      <c r="L152" s="14"/>
      <c r="M152" s="14"/>
      <c r="N152" s="14"/>
      <c r="O152" s="21" t="str">
        <f t="shared" si="6"/>
        <v/>
      </c>
      <c r="P152" s="21" t="str">
        <f t="shared" si="7"/>
        <v/>
      </c>
      <c r="Q152" s="22" t="str">
        <f>IF($B152="","",IF($J152="","None noted",IF($J152&gt;=Settings!$B$5,"Under warranty","Expired")))</f>
        <v/>
      </c>
      <c r="R152" s="23" t="str">
        <f>IF(OR($B152="",$F152=""),"",ROUND((Settings!$B$5-$F152)/365.25,1))</f>
        <v/>
      </c>
      <c r="S152" s="22" t="str">
        <f t="shared" si="8"/>
        <v/>
      </c>
    </row>
    <row r="153" spans="1:19" x14ac:dyDescent="0.3">
      <c r="A153" s="14"/>
      <c r="B153" s="14"/>
      <c r="C153" s="14"/>
      <c r="D153" s="14"/>
      <c r="E153" s="14"/>
      <c r="F153" s="19"/>
      <c r="G153" s="14"/>
      <c r="H153" s="20"/>
      <c r="I153" s="20"/>
      <c r="J153" s="19"/>
      <c r="K153" s="14"/>
      <c r="L153" s="14"/>
      <c r="M153" s="14"/>
      <c r="N153" s="14"/>
      <c r="O153" s="21" t="str">
        <f t="shared" si="6"/>
        <v/>
      </c>
      <c r="P153" s="21" t="str">
        <f t="shared" si="7"/>
        <v/>
      </c>
      <c r="Q153" s="22" t="str">
        <f>IF($B153="","",IF($J153="","None noted",IF($J153&gt;=Settings!$B$5,"Under warranty","Expired")))</f>
        <v/>
      </c>
      <c r="R153" s="23" t="str">
        <f>IF(OR($B153="",$F153=""),"",ROUND((Settings!$B$5-$F153)/365.25,1))</f>
        <v/>
      </c>
      <c r="S153" s="22" t="str">
        <f t="shared" si="8"/>
        <v/>
      </c>
    </row>
    <row r="154" spans="1:19" x14ac:dyDescent="0.3">
      <c r="A154" s="14"/>
      <c r="B154" s="14"/>
      <c r="C154" s="14"/>
      <c r="D154" s="14"/>
      <c r="E154" s="14"/>
      <c r="F154" s="19"/>
      <c r="G154" s="14"/>
      <c r="H154" s="20"/>
      <c r="I154" s="20"/>
      <c r="J154" s="19"/>
      <c r="K154" s="14"/>
      <c r="L154" s="14"/>
      <c r="M154" s="14"/>
      <c r="N154" s="14"/>
      <c r="O154" s="21" t="str">
        <f t="shared" si="6"/>
        <v/>
      </c>
      <c r="P154" s="21" t="str">
        <f t="shared" si="7"/>
        <v/>
      </c>
      <c r="Q154" s="22" t="str">
        <f>IF($B154="","",IF($J154="","None noted",IF($J154&gt;=Settings!$B$5,"Under warranty","Expired")))</f>
        <v/>
      </c>
      <c r="R154" s="23" t="str">
        <f>IF(OR($B154="",$F154=""),"",ROUND((Settings!$B$5-$F154)/365.25,1))</f>
        <v/>
      </c>
      <c r="S154" s="22" t="str">
        <f t="shared" si="8"/>
        <v/>
      </c>
    </row>
    <row r="155" spans="1:19" x14ac:dyDescent="0.3">
      <c r="A155" s="14"/>
      <c r="B155" s="14"/>
      <c r="C155" s="14"/>
      <c r="D155" s="14"/>
      <c r="E155" s="14"/>
      <c r="F155" s="19"/>
      <c r="G155" s="14"/>
      <c r="H155" s="20"/>
      <c r="I155" s="20"/>
      <c r="J155" s="19"/>
      <c r="K155" s="14"/>
      <c r="L155" s="14"/>
      <c r="M155" s="14"/>
      <c r="N155" s="14"/>
      <c r="O155" s="21" t="str">
        <f t="shared" si="6"/>
        <v/>
      </c>
      <c r="P155" s="21" t="str">
        <f t="shared" si="7"/>
        <v/>
      </c>
      <c r="Q155" s="22" t="str">
        <f>IF($B155="","",IF($J155="","None noted",IF($J155&gt;=Settings!$B$5,"Under warranty","Expired")))</f>
        <v/>
      </c>
      <c r="R155" s="23" t="str">
        <f>IF(OR($B155="",$F155=""),"",ROUND((Settings!$B$5-$F155)/365.25,1))</f>
        <v/>
      </c>
      <c r="S155" s="22" t="str">
        <f t="shared" si="8"/>
        <v/>
      </c>
    </row>
    <row r="156" spans="1:19" x14ac:dyDescent="0.3">
      <c r="A156" s="14"/>
      <c r="B156" s="14"/>
      <c r="C156" s="14"/>
      <c r="D156" s="14"/>
      <c r="E156" s="14"/>
      <c r="F156" s="19"/>
      <c r="G156" s="14"/>
      <c r="H156" s="20"/>
      <c r="I156" s="20"/>
      <c r="J156" s="19"/>
      <c r="K156" s="14"/>
      <c r="L156" s="14"/>
      <c r="M156" s="14"/>
      <c r="N156" s="14"/>
      <c r="O156" s="21" t="str">
        <f t="shared" si="6"/>
        <v/>
      </c>
      <c r="P156" s="21" t="str">
        <f t="shared" si="7"/>
        <v/>
      </c>
      <c r="Q156" s="22" t="str">
        <f>IF($B156="","",IF($J156="","None noted",IF($J156&gt;=Settings!$B$5,"Under warranty","Expired")))</f>
        <v/>
      </c>
      <c r="R156" s="23" t="str">
        <f>IF(OR($B156="",$F156=""),"",ROUND((Settings!$B$5-$F156)/365.25,1))</f>
        <v/>
      </c>
      <c r="S156" s="22" t="str">
        <f t="shared" si="8"/>
        <v/>
      </c>
    </row>
    <row r="157" spans="1:19" x14ac:dyDescent="0.3">
      <c r="A157" s="14"/>
      <c r="B157" s="14"/>
      <c r="C157" s="14"/>
      <c r="D157" s="14"/>
      <c r="E157" s="14"/>
      <c r="F157" s="19"/>
      <c r="G157" s="14"/>
      <c r="H157" s="20"/>
      <c r="I157" s="20"/>
      <c r="J157" s="19"/>
      <c r="K157" s="14"/>
      <c r="L157" s="14"/>
      <c r="M157" s="14"/>
      <c r="N157" s="14"/>
      <c r="O157" s="21" t="str">
        <f t="shared" si="6"/>
        <v/>
      </c>
      <c r="P157" s="21" t="str">
        <f t="shared" si="7"/>
        <v/>
      </c>
      <c r="Q157" s="22" t="str">
        <f>IF($B157="","",IF($J157="","None noted",IF($J157&gt;=Settings!$B$5,"Under warranty","Expired")))</f>
        <v/>
      </c>
      <c r="R157" s="23" t="str">
        <f>IF(OR($B157="",$F157=""),"",ROUND((Settings!$B$5-$F157)/365.25,1))</f>
        <v/>
      </c>
      <c r="S157" s="22" t="str">
        <f t="shared" si="8"/>
        <v/>
      </c>
    </row>
    <row r="158" spans="1:19" x14ac:dyDescent="0.3">
      <c r="A158" s="14"/>
      <c r="B158" s="14"/>
      <c r="C158" s="14"/>
      <c r="D158" s="14"/>
      <c r="E158" s="14"/>
      <c r="F158" s="19"/>
      <c r="G158" s="14"/>
      <c r="H158" s="20"/>
      <c r="I158" s="20"/>
      <c r="J158" s="19"/>
      <c r="K158" s="14"/>
      <c r="L158" s="14"/>
      <c r="M158" s="14"/>
      <c r="N158" s="14"/>
      <c r="O158" s="21" t="str">
        <f t="shared" si="6"/>
        <v/>
      </c>
      <c r="P158" s="21" t="str">
        <f t="shared" si="7"/>
        <v/>
      </c>
      <c r="Q158" s="22" t="str">
        <f>IF($B158="","",IF($J158="","None noted",IF($J158&gt;=Settings!$B$5,"Under warranty","Expired")))</f>
        <v/>
      </c>
      <c r="R158" s="23" t="str">
        <f>IF(OR($B158="",$F158=""),"",ROUND((Settings!$B$5-$F158)/365.25,1))</f>
        <v/>
      </c>
      <c r="S158" s="22" t="str">
        <f t="shared" si="8"/>
        <v/>
      </c>
    </row>
    <row r="159" spans="1:19" x14ac:dyDescent="0.3">
      <c r="A159" s="14"/>
      <c r="B159" s="14"/>
      <c r="C159" s="14"/>
      <c r="D159" s="14"/>
      <c r="E159" s="14"/>
      <c r="F159" s="19"/>
      <c r="G159" s="14"/>
      <c r="H159" s="20"/>
      <c r="I159" s="20"/>
      <c r="J159" s="19"/>
      <c r="K159" s="14"/>
      <c r="L159" s="14"/>
      <c r="M159" s="14"/>
      <c r="N159" s="14"/>
      <c r="O159" s="21" t="str">
        <f t="shared" si="6"/>
        <v/>
      </c>
      <c r="P159" s="21" t="str">
        <f t="shared" si="7"/>
        <v/>
      </c>
      <c r="Q159" s="22" t="str">
        <f>IF($B159="","",IF($J159="","None noted",IF($J159&gt;=Settings!$B$5,"Under warranty","Expired")))</f>
        <v/>
      </c>
      <c r="R159" s="23" t="str">
        <f>IF(OR($B159="",$F159=""),"",ROUND((Settings!$B$5-$F159)/365.25,1))</f>
        <v/>
      </c>
      <c r="S159" s="22" t="str">
        <f t="shared" si="8"/>
        <v/>
      </c>
    </row>
    <row r="160" spans="1:19" x14ac:dyDescent="0.3">
      <c r="A160" s="14"/>
      <c r="B160" s="14"/>
      <c r="C160" s="14"/>
      <c r="D160" s="14"/>
      <c r="E160" s="14"/>
      <c r="F160" s="19"/>
      <c r="G160" s="14"/>
      <c r="H160" s="20"/>
      <c r="I160" s="20"/>
      <c r="J160" s="19"/>
      <c r="K160" s="14"/>
      <c r="L160" s="14"/>
      <c r="M160" s="14"/>
      <c r="N160" s="14"/>
      <c r="O160" s="21" t="str">
        <f t="shared" si="6"/>
        <v/>
      </c>
      <c r="P160" s="21" t="str">
        <f t="shared" si="7"/>
        <v/>
      </c>
      <c r="Q160" s="22" t="str">
        <f>IF($B160="","",IF($J160="","None noted",IF($J160&gt;=Settings!$B$5,"Under warranty","Expired")))</f>
        <v/>
      </c>
      <c r="R160" s="23" t="str">
        <f>IF(OR($B160="",$F160=""),"",ROUND((Settings!$B$5-$F160)/365.25,1))</f>
        <v/>
      </c>
      <c r="S160" s="22" t="str">
        <f t="shared" si="8"/>
        <v/>
      </c>
    </row>
    <row r="161" spans="1:19" x14ac:dyDescent="0.3">
      <c r="A161" s="14"/>
      <c r="B161" s="14"/>
      <c r="C161" s="14"/>
      <c r="D161" s="14"/>
      <c r="E161" s="14"/>
      <c r="F161" s="19"/>
      <c r="G161" s="14"/>
      <c r="H161" s="20"/>
      <c r="I161" s="20"/>
      <c r="J161" s="19"/>
      <c r="K161" s="14"/>
      <c r="L161" s="14"/>
      <c r="M161" s="14"/>
      <c r="N161" s="14"/>
      <c r="O161" s="21" t="str">
        <f t="shared" si="6"/>
        <v/>
      </c>
      <c r="P161" s="21" t="str">
        <f t="shared" si="7"/>
        <v/>
      </c>
      <c r="Q161" s="22" t="str">
        <f>IF($B161="","",IF($J161="","None noted",IF($J161&gt;=Settings!$B$5,"Under warranty","Expired")))</f>
        <v/>
      </c>
      <c r="R161" s="23" t="str">
        <f>IF(OR($B161="",$F161=""),"",ROUND((Settings!$B$5-$F161)/365.25,1))</f>
        <v/>
      </c>
      <c r="S161" s="22" t="str">
        <f t="shared" si="8"/>
        <v/>
      </c>
    </row>
    <row r="162" spans="1:19" x14ac:dyDescent="0.3">
      <c r="A162" s="14"/>
      <c r="B162" s="14"/>
      <c r="C162" s="14"/>
      <c r="D162" s="14"/>
      <c r="E162" s="14"/>
      <c r="F162" s="19"/>
      <c r="G162" s="14"/>
      <c r="H162" s="20"/>
      <c r="I162" s="20"/>
      <c r="J162" s="19"/>
      <c r="K162" s="14"/>
      <c r="L162" s="14"/>
      <c r="M162" s="14"/>
      <c r="N162" s="14"/>
      <c r="O162" s="21" t="str">
        <f t="shared" si="6"/>
        <v/>
      </c>
      <c r="P162" s="21" t="str">
        <f t="shared" si="7"/>
        <v/>
      </c>
      <c r="Q162" s="22" t="str">
        <f>IF($B162="","",IF($J162="","None noted",IF($J162&gt;=Settings!$B$5,"Under warranty","Expired")))</f>
        <v/>
      </c>
      <c r="R162" s="23" t="str">
        <f>IF(OR($B162="",$F162=""),"",ROUND((Settings!$B$5-$F162)/365.25,1))</f>
        <v/>
      </c>
      <c r="S162" s="22" t="str">
        <f t="shared" si="8"/>
        <v/>
      </c>
    </row>
    <row r="163" spans="1:19" x14ac:dyDescent="0.3">
      <c r="A163" s="14"/>
      <c r="B163" s="14"/>
      <c r="C163" s="14"/>
      <c r="D163" s="14"/>
      <c r="E163" s="14"/>
      <c r="F163" s="19"/>
      <c r="G163" s="14"/>
      <c r="H163" s="20"/>
      <c r="I163" s="20"/>
      <c r="J163" s="19"/>
      <c r="K163" s="14"/>
      <c r="L163" s="14"/>
      <c r="M163" s="14"/>
      <c r="N163" s="14"/>
      <c r="O163" s="21" t="str">
        <f t="shared" si="6"/>
        <v/>
      </c>
      <c r="P163" s="21" t="str">
        <f t="shared" si="7"/>
        <v/>
      </c>
      <c r="Q163" s="22" t="str">
        <f>IF($B163="","",IF($J163="","None noted",IF($J163&gt;=Settings!$B$5,"Under warranty","Expired")))</f>
        <v/>
      </c>
      <c r="R163" s="23" t="str">
        <f>IF(OR($B163="",$F163=""),"",ROUND((Settings!$B$5-$F163)/365.25,1))</f>
        <v/>
      </c>
      <c r="S163" s="22" t="str">
        <f t="shared" si="8"/>
        <v/>
      </c>
    </row>
    <row r="164" spans="1:19" x14ac:dyDescent="0.3">
      <c r="A164" s="14"/>
      <c r="B164" s="14"/>
      <c r="C164" s="14"/>
      <c r="D164" s="14"/>
      <c r="E164" s="14"/>
      <c r="F164" s="19"/>
      <c r="G164" s="14"/>
      <c r="H164" s="20"/>
      <c r="I164" s="20"/>
      <c r="J164" s="19"/>
      <c r="K164" s="14"/>
      <c r="L164" s="14"/>
      <c r="M164" s="14"/>
      <c r="N164" s="14"/>
      <c r="O164" s="21" t="str">
        <f t="shared" si="6"/>
        <v/>
      </c>
      <c r="P164" s="21" t="str">
        <f t="shared" si="7"/>
        <v/>
      </c>
      <c r="Q164" s="22" t="str">
        <f>IF($B164="","",IF($J164="","None noted",IF($J164&gt;=Settings!$B$5,"Under warranty","Expired")))</f>
        <v/>
      </c>
      <c r="R164" s="23" t="str">
        <f>IF(OR($B164="",$F164=""),"",ROUND((Settings!$B$5-$F164)/365.25,1))</f>
        <v/>
      </c>
      <c r="S164" s="22" t="str">
        <f t="shared" si="8"/>
        <v/>
      </c>
    </row>
    <row r="165" spans="1:19" x14ac:dyDescent="0.3">
      <c r="A165" s="14"/>
      <c r="B165" s="14"/>
      <c r="C165" s="14"/>
      <c r="D165" s="14"/>
      <c r="E165" s="14"/>
      <c r="F165" s="19"/>
      <c r="G165" s="14"/>
      <c r="H165" s="20"/>
      <c r="I165" s="20"/>
      <c r="J165" s="19"/>
      <c r="K165" s="14"/>
      <c r="L165" s="14"/>
      <c r="M165" s="14"/>
      <c r="N165" s="14"/>
      <c r="O165" s="21" t="str">
        <f t="shared" si="6"/>
        <v/>
      </c>
      <c r="P165" s="21" t="str">
        <f t="shared" si="7"/>
        <v/>
      </c>
      <c r="Q165" s="22" t="str">
        <f>IF($B165="","",IF($J165="","None noted",IF($J165&gt;=Settings!$B$5,"Under warranty","Expired")))</f>
        <v/>
      </c>
      <c r="R165" s="23" t="str">
        <f>IF(OR($B165="",$F165=""),"",ROUND((Settings!$B$5-$F165)/365.25,1))</f>
        <v/>
      </c>
      <c r="S165" s="22" t="str">
        <f t="shared" si="8"/>
        <v/>
      </c>
    </row>
    <row r="166" spans="1:19" x14ac:dyDescent="0.3">
      <c r="A166" s="14"/>
      <c r="B166" s="14"/>
      <c r="C166" s="14"/>
      <c r="D166" s="14"/>
      <c r="E166" s="14"/>
      <c r="F166" s="19"/>
      <c r="G166" s="14"/>
      <c r="H166" s="20"/>
      <c r="I166" s="20"/>
      <c r="J166" s="19"/>
      <c r="K166" s="14"/>
      <c r="L166" s="14"/>
      <c r="M166" s="14"/>
      <c r="N166" s="14"/>
      <c r="O166" s="21" t="str">
        <f t="shared" si="6"/>
        <v/>
      </c>
      <c r="P166" s="21" t="str">
        <f t="shared" si="7"/>
        <v/>
      </c>
      <c r="Q166" s="22" t="str">
        <f>IF($B166="","",IF($J166="","None noted",IF($J166&gt;=Settings!$B$5,"Under warranty","Expired")))</f>
        <v/>
      </c>
      <c r="R166" s="23" t="str">
        <f>IF(OR($B166="",$F166=""),"",ROUND((Settings!$B$5-$F166)/365.25,1))</f>
        <v/>
      </c>
      <c r="S166" s="22" t="str">
        <f t="shared" si="8"/>
        <v/>
      </c>
    </row>
    <row r="167" spans="1:19" x14ac:dyDescent="0.3">
      <c r="A167" s="14"/>
      <c r="B167" s="14"/>
      <c r="C167" s="14"/>
      <c r="D167" s="14"/>
      <c r="E167" s="14"/>
      <c r="F167" s="19"/>
      <c r="G167" s="14"/>
      <c r="H167" s="20"/>
      <c r="I167" s="20"/>
      <c r="J167" s="19"/>
      <c r="K167" s="14"/>
      <c r="L167" s="14"/>
      <c r="M167" s="14"/>
      <c r="N167" s="14"/>
      <c r="O167" s="21" t="str">
        <f t="shared" si="6"/>
        <v/>
      </c>
      <c r="P167" s="21" t="str">
        <f t="shared" si="7"/>
        <v/>
      </c>
      <c r="Q167" s="22" t="str">
        <f>IF($B167="","",IF($J167="","None noted",IF($J167&gt;=Settings!$B$5,"Under warranty","Expired")))</f>
        <v/>
      </c>
      <c r="R167" s="23" t="str">
        <f>IF(OR($B167="",$F167=""),"",ROUND((Settings!$B$5-$F167)/365.25,1))</f>
        <v/>
      </c>
      <c r="S167" s="22" t="str">
        <f t="shared" si="8"/>
        <v/>
      </c>
    </row>
    <row r="168" spans="1:19" x14ac:dyDescent="0.3">
      <c r="A168" s="14"/>
      <c r="B168" s="14"/>
      <c r="C168" s="14"/>
      <c r="D168" s="14"/>
      <c r="E168" s="14"/>
      <c r="F168" s="19"/>
      <c r="G168" s="14"/>
      <c r="H168" s="20"/>
      <c r="I168" s="20"/>
      <c r="J168" s="19"/>
      <c r="K168" s="14"/>
      <c r="L168" s="14"/>
      <c r="M168" s="14"/>
      <c r="N168" s="14"/>
      <c r="O168" s="21" t="str">
        <f t="shared" si="6"/>
        <v/>
      </c>
      <c r="P168" s="21" t="str">
        <f t="shared" si="7"/>
        <v/>
      </c>
      <c r="Q168" s="22" t="str">
        <f>IF($B168="","",IF($J168="","None noted",IF($J168&gt;=Settings!$B$5,"Under warranty","Expired")))</f>
        <v/>
      </c>
      <c r="R168" s="23" t="str">
        <f>IF(OR($B168="",$F168=""),"",ROUND((Settings!$B$5-$F168)/365.25,1))</f>
        <v/>
      </c>
      <c r="S168" s="22" t="str">
        <f t="shared" si="8"/>
        <v/>
      </c>
    </row>
    <row r="169" spans="1:19" x14ac:dyDescent="0.3">
      <c r="A169" s="14"/>
      <c r="B169" s="14"/>
      <c r="C169" s="14"/>
      <c r="D169" s="14"/>
      <c r="E169" s="14"/>
      <c r="F169" s="19"/>
      <c r="G169" s="14"/>
      <c r="H169" s="20"/>
      <c r="I169" s="20"/>
      <c r="J169" s="19"/>
      <c r="K169" s="14"/>
      <c r="L169" s="14"/>
      <c r="M169" s="14"/>
      <c r="N169" s="14"/>
      <c r="O169" s="21" t="str">
        <f t="shared" si="6"/>
        <v/>
      </c>
      <c r="P169" s="21" t="str">
        <f t="shared" si="7"/>
        <v/>
      </c>
      <c r="Q169" s="22" t="str">
        <f>IF($B169="","",IF($J169="","None noted",IF($J169&gt;=Settings!$B$5,"Under warranty","Expired")))</f>
        <v/>
      </c>
      <c r="R169" s="23" t="str">
        <f>IF(OR($B169="",$F169=""),"",ROUND((Settings!$B$5-$F169)/365.25,1))</f>
        <v/>
      </c>
      <c r="S169" s="22" t="str">
        <f t="shared" si="8"/>
        <v/>
      </c>
    </row>
    <row r="170" spans="1:19" x14ac:dyDescent="0.3">
      <c r="A170" s="14"/>
      <c r="B170" s="14"/>
      <c r="C170" s="14"/>
      <c r="D170" s="14"/>
      <c r="E170" s="14"/>
      <c r="F170" s="19"/>
      <c r="G170" s="14"/>
      <c r="H170" s="20"/>
      <c r="I170" s="20"/>
      <c r="J170" s="19"/>
      <c r="K170" s="14"/>
      <c r="L170" s="14"/>
      <c r="M170" s="14"/>
      <c r="N170" s="14"/>
      <c r="O170" s="21" t="str">
        <f t="shared" si="6"/>
        <v/>
      </c>
      <c r="P170" s="21" t="str">
        <f t="shared" si="7"/>
        <v/>
      </c>
      <c r="Q170" s="22" t="str">
        <f>IF($B170="","",IF($J170="","None noted",IF($J170&gt;=Settings!$B$5,"Under warranty","Expired")))</f>
        <v/>
      </c>
      <c r="R170" s="23" t="str">
        <f>IF(OR($B170="",$F170=""),"",ROUND((Settings!$B$5-$F170)/365.25,1))</f>
        <v/>
      </c>
      <c r="S170" s="22" t="str">
        <f t="shared" si="8"/>
        <v/>
      </c>
    </row>
    <row r="171" spans="1:19" x14ac:dyDescent="0.3">
      <c r="A171" s="14"/>
      <c r="B171" s="14"/>
      <c r="C171" s="14"/>
      <c r="D171" s="14"/>
      <c r="E171" s="14"/>
      <c r="F171" s="19"/>
      <c r="G171" s="14"/>
      <c r="H171" s="20"/>
      <c r="I171" s="20"/>
      <c r="J171" s="19"/>
      <c r="K171" s="14"/>
      <c r="L171" s="14"/>
      <c r="M171" s="14"/>
      <c r="N171" s="14"/>
      <c r="O171" s="21" t="str">
        <f t="shared" si="6"/>
        <v/>
      </c>
      <c r="P171" s="21" t="str">
        <f t="shared" si="7"/>
        <v/>
      </c>
      <c r="Q171" s="22" t="str">
        <f>IF($B171="","",IF($J171="","None noted",IF($J171&gt;=Settings!$B$5,"Under warranty","Expired")))</f>
        <v/>
      </c>
      <c r="R171" s="23" t="str">
        <f>IF(OR($B171="",$F171=""),"",ROUND((Settings!$B$5-$F171)/365.25,1))</f>
        <v/>
      </c>
      <c r="S171" s="22" t="str">
        <f t="shared" si="8"/>
        <v/>
      </c>
    </row>
    <row r="172" spans="1:19" x14ac:dyDescent="0.3">
      <c r="A172" s="14"/>
      <c r="B172" s="14"/>
      <c r="C172" s="14"/>
      <c r="D172" s="14"/>
      <c r="E172" s="14"/>
      <c r="F172" s="19"/>
      <c r="G172" s="14"/>
      <c r="H172" s="20"/>
      <c r="I172" s="20"/>
      <c r="J172" s="19"/>
      <c r="K172" s="14"/>
      <c r="L172" s="14"/>
      <c r="M172" s="14"/>
      <c r="N172" s="14"/>
      <c r="O172" s="21" t="str">
        <f t="shared" si="6"/>
        <v/>
      </c>
      <c r="P172" s="21" t="str">
        <f t="shared" si="7"/>
        <v/>
      </c>
      <c r="Q172" s="22" t="str">
        <f>IF($B172="","",IF($J172="","None noted",IF($J172&gt;=Settings!$B$5,"Under warranty","Expired")))</f>
        <v/>
      </c>
      <c r="R172" s="23" t="str">
        <f>IF(OR($B172="",$F172=""),"",ROUND((Settings!$B$5-$F172)/365.25,1))</f>
        <v/>
      </c>
      <c r="S172" s="22" t="str">
        <f t="shared" si="8"/>
        <v/>
      </c>
    </row>
    <row r="173" spans="1:19" x14ac:dyDescent="0.3">
      <c r="A173" s="14"/>
      <c r="B173" s="14"/>
      <c r="C173" s="14"/>
      <c r="D173" s="14"/>
      <c r="E173" s="14"/>
      <c r="F173" s="19"/>
      <c r="G173" s="14"/>
      <c r="H173" s="20"/>
      <c r="I173" s="20"/>
      <c r="J173" s="19"/>
      <c r="K173" s="14"/>
      <c r="L173" s="14"/>
      <c r="M173" s="14"/>
      <c r="N173" s="14"/>
      <c r="O173" s="21" t="str">
        <f t="shared" si="6"/>
        <v/>
      </c>
      <c r="P173" s="21" t="str">
        <f t="shared" si="7"/>
        <v/>
      </c>
      <c r="Q173" s="22" t="str">
        <f>IF($B173="","",IF($J173="","None noted",IF($J173&gt;=Settings!$B$5,"Under warranty","Expired")))</f>
        <v/>
      </c>
      <c r="R173" s="23" t="str">
        <f>IF(OR($B173="",$F173=""),"",ROUND((Settings!$B$5-$F173)/365.25,1))</f>
        <v/>
      </c>
      <c r="S173" s="22" t="str">
        <f t="shared" si="8"/>
        <v/>
      </c>
    </row>
    <row r="174" spans="1:19" x14ac:dyDescent="0.3">
      <c r="A174" s="14"/>
      <c r="B174" s="14"/>
      <c r="C174" s="14"/>
      <c r="D174" s="14"/>
      <c r="E174" s="14"/>
      <c r="F174" s="19"/>
      <c r="G174" s="14"/>
      <c r="H174" s="20"/>
      <c r="I174" s="20"/>
      <c r="J174" s="19"/>
      <c r="K174" s="14"/>
      <c r="L174" s="14"/>
      <c r="M174" s="14"/>
      <c r="N174" s="14"/>
      <c r="O174" s="21" t="str">
        <f t="shared" si="6"/>
        <v/>
      </c>
      <c r="P174" s="21" t="str">
        <f t="shared" si="7"/>
        <v/>
      </c>
      <c r="Q174" s="22" t="str">
        <f>IF($B174="","",IF($J174="","None noted",IF($J174&gt;=Settings!$B$5,"Under warranty","Expired")))</f>
        <v/>
      </c>
      <c r="R174" s="23" t="str">
        <f>IF(OR($B174="",$F174=""),"",ROUND((Settings!$B$5-$F174)/365.25,1))</f>
        <v/>
      </c>
      <c r="S174" s="22" t="str">
        <f t="shared" si="8"/>
        <v/>
      </c>
    </row>
    <row r="175" spans="1:19" x14ac:dyDescent="0.3">
      <c r="A175" s="14"/>
      <c r="B175" s="14"/>
      <c r="C175" s="14"/>
      <c r="D175" s="14"/>
      <c r="E175" s="14"/>
      <c r="F175" s="19"/>
      <c r="G175" s="14"/>
      <c r="H175" s="20"/>
      <c r="I175" s="20"/>
      <c r="J175" s="19"/>
      <c r="K175" s="14"/>
      <c r="L175" s="14"/>
      <c r="M175" s="14"/>
      <c r="N175" s="14"/>
      <c r="O175" s="21" t="str">
        <f t="shared" si="6"/>
        <v/>
      </c>
      <c r="P175" s="21" t="str">
        <f t="shared" si="7"/>
        <v/>
      </c>
      <c r="Q175" s="22" t="str">
        <f>IF($B175="","",IF($J175="","None noted",IF($J175&gt;=Settings!$B$5,"Under warranty","Expired")))</f>
        <v/>
      </c>
      <c r="R175" s="23" t="str">
        <f>IF(OR($B175="",$F175=""),"",ROUND((Settings!$B$5-$F175)/365.25,1))</f>
        <v/>
      </c>
      <c r="S175" s="22" t="str">
        <f t="shared" si="8"/>
        <v/>
      </c>
    </row>
    <row r="176" spans="1:19" x14ac:dyDescent="0.3">
      <c r="A176" s="14"/>
      <c r="B176" s="14"/>
      <c r="C176" s="14"/>
      <c r="D176" s="14"/>
      <c r="E176" s="14"/>
      <c r="F176" s="19"/>
      <c r="G176" s="14"/>
      <c r="H176" s="20"/>
      <c r="I176" s="20"/>
      <c r="J176" s="19"/>
      <c r="K176" s="14"/>
      <c r="L176" s="14"/>
      <c r="M176" s="14"/>
      <c r="N176" s="14"/>
      <c r="O176" s="21" t="str">
        <f t="shared" si="6"/>
        <v/>
      </c>
      <c r="P176" s="21" t="str">
        <f t="shared" si="7"/>
        <v/>
      </c>
      <c r="Q176" s="22" t="str">
        <f>IF($B176="","",IF($J176="","None noted",IF($J176&gt;=Settings!$B$5,"Under warranty","Expired")))</f>
        <v/>
      </c>
      <c r="R176" s="23" t="str">
        <f>IF(OR($B176="",$F176=""),"",ROUND((Settings!$B$5-$F176)/365.25,1))</f>
        <v/>
      </c>
      <c r="S176" s="22" t="str">
        <f t="shared" si="8"/>
        <v/>
      </c>
    </row>
    <row r="177" spans="1:19" x14ac:dyDescent="0.3">
      <c r="A177" s="14"/>
      <c r="B177" s="14"/>
      <c r="C177" s="14"/>
      <c r="D177" s="14"/>
      <c r="E177" s="14"/>
      <c r="F177" s="19"/>
      <c r="G177" s="14"/>
      <c r="H177" s="20"/>
      <c r="I177" s="20"/>
      <c r="J177" s="19"/>
      <c r="K177" s="14"/>
      <c r="L177" s="14"/>
      <c r="M177" s="14"/>
      <c r="N177" s="14"/>
      <c r="O177" s="21" t="str">
        <f t="shared" si="6"/>
        <v/>
      </c>
      <c r="P177" s="21" t="str">
        <f t="shared" si="7"/>
        <v/>
      </c>
      <c r="Q177" s="22" t="str">
        <f>IF($B177="","",IF($J177="","None noted",IF($J177&gt;=Settings!$B$5,"Under warranty","Expired")))</f>
        <v/>
      </c>
      <c r="R177" s="23" t="str">
        <f>IF(OR($B177="",$F177=""),"",ROUND((Settings!$B$5-$F177)/365.25,1))</f>
        <v/>
      </c>
      <c r="S177" s="22" t="str">
        <f t="shared" si="8"/>
        <v/>
      </c>
    </row>
    <row r="178" spans="1:19" x14ac:dyDescent="0.3">
      <c r="A178" s="14"/>
      <c r="B178" s="14"/>
      <c r="C178" s="14"/>
      <c r="D178" s="14"/>
      <c r="E178" s="14"/>
      <c r="F178" s="19"/>
      <c r="G178" s="14"/>
      <c r="H178" s="20"/>
      <c r="I178" s="20"/>
      <c r="J178" s="19"/>
      <c r="K178" s="14"/>
      <c r="L178" s="14"/>
      <c r="M178" s="14"/>
      <c r="N178" s="14"/>
      <c r="O178" s="21" t="str">
        <f t="shared" si="6"/>
        <v/>
      </c>
      <c r="P178" s="21" t="str">
        <f t="shared" si="7"/>
        <v/>
      </c>
      <c r="Q178" s="22" t="str">
        <f>IF($B178="","",IF($J178="","None noted",IF($J178&gt;=Settings!$B$5,"Under warranty","Expired")))</f>
        <v/>
      </c>
      <c r="R178" s="23" t="str">
        <f>IF(OR($B178="",$F178=""),"",ROUND((Settings!$B$5-$F178)/365.25,1))</f>
        <v/>
      </c>
      <c r="S178" s="22" t="str">
        <f t="shared" si="8"/>
        <v/>
      </c>
    </row>
    <row r="179" spans="1:19" x14ac:dyDescent="0.3">
      <c r="A179" s="14"/>
      <c r="B179" s="14"/>
      <c r="C179" s="14"/>
      <c r="D179" s="14"/>
      <c r="E179" s="14"/>
      <c r="F179" s="19"/>
      <c r="G179" s="14"/>
      <c r="H179" s="20"/>
      <c r="I179" s="20"/>
      <c r="J179" s="19"/>
      <c r="K179" s="14"/>
      <c r="L179" s="14"/>
      <c r="M179" s="14"/>
      <c r="N179" s="14"/>
      <c r="O179" s="21" t="str">
        <f t="shared" si="6"/>
        <v/>
      </c>
      <c r="P179" s="21" t="str">
        <f t="shared" si="7"/>
        <v/>
      </c>
      <c r="Q179" s="22" t="str">
        <f>IF($B179="","",IF($J179="","None noted",IF($J179&gt;=Settings!$B$5,"Under warranty","Expired")))</f>
        <v/>
      </c>
      <c r="R179" s="23" t="str">
        <f>IF(OR($B179="",$F179=""),"",ROUND((Settings!$B$5-$F179)/365.25,1))</f>
        <v/>
      </c>
      <c r="S179" s="22" t="str">
        <f t="shared" si="8"/>
        <v/>
      </c>
    </row>
    <row r="180" spans="1:19" x14ac:dyDescent="0.3">
      <c r="A180" s="14"/>
      <c r="B180" s="14"/>
      <c r="C180" s="14"/>
      <c r="D180" s="14"/>
      <c r="E180" s="14"/>
      <c r="F180" s="19"/>
      <c r="G180" s="14"/>
      <c r="H180" s="20"/>
      <c r="I180" s="20"/>
      <c r="J180" s="19"/>
      <c r="K180" s="14"/>
      <c r="L180" s="14"/>
      <c r="M180" s="14"/>
      <c r="N180" s="14"/>
      <c r="O180" s="21" t="str">
        <f t="shared" si="6"/>
        <v/>
      </c>
      <c r="P180" s="21" t="str">
        <f t="shared" si="7"/>
        <v/>
      </c>
      <c r="Q180" s="22" t="str">
        <f>IF($B180="","",IF($J180="","None noted",IF($J180&gt;=Settings!$B$5,"Under warranty","Expired")))</f>
        <v/>
      </c>
      <c r="R180" s="23" t="str">
        <f>IF(OR($B180="",$F180=""),"",ROUND((Settings!$B$5-$F180)/365.25,1))</f>
        <v/>
      </c>
      <c r="S180" s="22" t="str">
        <f t="shared" si="8"/>
        <v/>
      </c>
    </row>
    <row r="181" spans="1:19" x14ac:dyDescent="0.3">
      <c r="A181" s="14"/>
      <c r="B181" s="14"/>
      <c r="C181" s="14"/>
      <c r="D181" s="14"/>
      <c r="E181" s="14"/>
      <c r="F181" s="19"/>
      <c r="G181" s="14"/>
      <c r="H181" s="20"/>
      <c r="I181" s="20"/>
      <c r="J181" s="19"/>
      <c r="K181" s="14"/>
      <c r="L181" s="14"/>
      <c r="M181" s="14"/>
      <c r="N181" s="14"/>
      <c r="O181" s="21" t="str">
        <f t="shared" si="6"/>
        <v/>
      </c>
      <c r="P181" s="21" t="str">
        <f t="shared" si="7"/>
        <v/>
      </c>
      <c r="Q181" s="22" t="str">
        <f>IF($B181="","",IF($J181="","None noted",IF($J181&gt;=Settings!$B$5,"Under warranty","Expired")))</f>
        <v/>
      </c>
      <c r="R181" s="23" t="str">
        <f>IF(OR($B181="",$F181=""),"",ROUND((Settings!$B$5-$F181)/365.25,1))</f>
        <v/>
      </c>
      <c r="S181" s="22" t="str">
        <f t="shared" si="8"/>
        <v/>
      </c>
    </row>
    <row r="182" spans="1:19" x14ac:dyDescent="0.3">
      <c r="A182" s="14"/>
      <c r="B182" s="14"/>
      <c r="C182" s="14"/>
      <c r="D182" s="14"/>
      <c r="E182" s="14"/>
      <c r="F182" s="19"/>
      <c r="G182" s="14"/>
      <c r="H182" s="20"/>
      <c r="I182" s="20"/>
      <c r="J182" s="19"/>
      <c r="K182" s="14"/>
      <c r="L182" s="14"/>
      <c r="M182" s="14"/>
      <c r="N182" s="14"/>
      <c r="O182" s="21" t="str">
        <f t="shared" si="6"/>
        <v/>
      </c>
      <c r="P182" s="21" t="str">
        <f t="shared" si="7"/>
        <v/>
      </c>
      <c r="Q182" s="22" t="str">
        <f>IF($B182="","",IF($J182="","None noted",IF($J182&gt;=Settings!$B$5,"Under warranty","Expired")))</f>
        <v/>
      </c>
      <c r="R182" s="23" t="str">
        <f>IF(OR($B182="",$F182=""),"",ROUND((Settings!$B$5-$F182)/365.25,1))</f>
        <v/>
      </c>
      <c r="S182" s="22" t="str">
        <f t="shared" si="8"/>
        <v/>
      </c>
    </row>
    <row r="183" spans="1:19" x14ac:dyDescent="0.3">
      <c r="A183" s="14"/>
      <c r="B183" s="14"/>
      <c r="C183" s="14"/>
      <c r="D183" s="14"/>
      <c r="E183" s="14"/>
      <c r="F183" s="19"/>
      <c r="G183" s="14"/>
      <c r="H183" s="20"/>
      <c r="I183" s="20"/>
      <c r="J183" s="19"/>
      <c r="K183" s="14"/>
      <c r="L183" s="14"/>
      <c r="M183" s="14"/>
      <c r="N183" s="14"/>
      <c r="O183" s="21" t="str">
        <f t="shared" si="6"/>
        <v/>
      </c>
      <c r="P183" s="21" t="str">
        <f t="shared" si="7"/>
        <v/>
      </c>
      <c r="Q183" s="22" t="str">
        <f>IF($B183="","",IF($J183="","None noted",IF($J183&gt;=Settings!$B$5,"Under warranty","Expired")))</f>
        <v/>
      </c>
      <c r="R183" s="23" t="str">
        <f>IF(OR($B183="",$F183=""),"",ROUND((Settings!$B$5-$F183)/365.25,1))</f>
        <v/>
      </c>
      <c r="S183" s="22" t="str">
        <f t="shared" si="8"/>
        <v/>
      </c>
    </row>
    <row r="184" spans="1:19" x14ac:dyDescent="0.3">
      <c r="A184" s="14"/>
      <c r="B184" s="14"/>
      <c r="C184" s="14"/>
      <c r="D184" s="14"/>
      <c r="E184" s="14"/>
      <c r="F184" s="19"/>
      <c r="G184" s="14"/>
      <c r="H184" s="20"/>
      <c r="I184" s="20"/>
      <c r="J184" s="19"/>
      <c r="K184" s="14"/>
      <c r="L184" s="14"/>
      <c r="M184" s="14"/>
      <c r="N184" s="14"/>
      <c r="O184" s="21" t="str">
        <f t="shared" si="6"/>
        <v/>
      </c>
      <c r="P184" s="21" t="str">
        <f t="shared" si="7"/>
        <v/>
      </c>
      <c r="Q184" s="22" t="str">
        <f>IF($B184="","",IF($J184="","None noted",IF($J184&gt;=Settings!$B$5,"Under warranty","Expired")))</f>
        <v/>
      </c>
      <c r="R184" s="23" t="str">
        <f>IF(OR($B184="",$F184=""),"",ROUND((Settings!$B$5-$F184)/365.25,1))</f>
        <v/>
      </c>
      <c r="S184" s="22" t="str">
        <f t="shared" si="8"/>
        <v/>
      </c>
    </row>
    <row r="185" spans="1:19" x14ac:dyDescent="0.3">
      <c r="A185" s="14"/>
      <c r="B185" s="14"/>
      <c r="C185" s="14"/>
      <c r="D185" s="14"/>
      <c r="E185" s="14"/>
      <c r="F185" s="19"/>
      <c r="G185" s="14"/>
      <c r="H185" s="20"/>
      <c r="I185" s="20"/>
      <c r="J185" s="19"/>
      <c r="K185" s="14"/>
      <c r="L185" s="14"/>
      <c r="M185" s="14"/>
      <c r="N185" s="14"/>
      <c r="O185" s="21" t="str">
        <f t="shared" si="6"/>
        <v/>
      </c>
      <c r="P185" s="21" t="str">
        <f t="shared" si="7"/>
        <v/>
      </c>
      <c r="Q185" s="22" t="str">
        <f>IF($B185="","",IF($J185="","None noted",IF($J185&gt;=Settings!$B$5,"Under warranty","Expired")))</f>
        <v/>
      </c>
      <c r="R185" s="23" t="str">
        <f>IF(OR($B185="",$F185=""),"",ROUND((Settings!$B$5-$F185)/365.25,1))</f>
        <v/>
      </c>
      <c r="S185" s="22" t="str">
        <f t="shared" si="8"/>
        <v/>
      </c>
    </row>
    <row r="186" spans="1:19" x14ac:dyDescent="0.3">
      <c r="A186" s="14"/>
      <c r="B186" s="14"/>
      <c r="C186" s="14"/>
      <c r="D186" s="14"/>
      <c r="E186" s="14"/>
      <c r="F186" s="19"/>
      <c r="G186" s="14"/>
      <c r="H186" s="20"/>
      <c r="I186" s="20"/>
      <c r="J186" s="19"/>
      <c r="K186" s="14"/>
      <c r="L186" s="14"/>
      <c r="M186" s="14"/>
      <c r="N186" s="14"/>
      <c r="O186" s="21" t="str">
        <f t="shared" si="6"/>
        <v/>
      </c>
      <c r="P186" s="21" t="str">
        <f t="shared" si="7"/>
        <v/>
      </c>
      <c r="Q186" s="22" t="str">
        <f>IF($B186="","",IF($J186="","None noted",IF($J186&gt;=Settings!$B$5,"Under warranty","Expired")))</f>
        <v/>
      </c>
      <c r="R186" s="23" t="str">
        <f>IF(OR($B186="",$F186=""),"",ROUND((Settings!$B$5-$F186)/365.25,1))</f>
        <v/>
      </c>
      <c r="S186" s="22" t="str">
        <f t="shared" si="8"/>
        <v/>
      </c>
    </row>
    <row r="187" spans="1:19" x14ac:dyDescent="0.3">
      <c r="A187" s="14"/>
      <c r="B187" s="14"/>
      <c r="C187" s="14"/>
      <c r="D187" s="14"/>
      <c r="E187" s="14"/>
      <c r="F187" s="19"/>
      <c r="G187" s="14"/>
      <c r="H187" s="20"/>
      <c r="I187" s="20"/>
      <c r="J187" s="19"/>
      <c r="K187" s="14"/>
      <c r="L187" s="14"/>
      <c r="M187" s="14"/>
      <c r="N187" s="14"/>
      <c r="O187" s="21" t="str">
        <f t="shared" si="6"/>
        <v/>
      </c>
      <c r="P187" s="21" t="str">
        <f t="shared" si="7"/>
        <v/>
      </c>
      <c r="Q187" s="22" t="str">
        <f>IF($B187="","",IF($J187="","None noted",IF($J187&gt;=Settings!$B$5,"Under warranty","Expired")))</f>
        <v/>
      </c>
      <c r="R187" s="23" t="str">
        <f>IF(OR($B187="",$F187=""),"",ROUND((Settings!$B$5-$F187)/365.25,1))</f>
        <v/>
      </c>
      <c r="S187" s="22" t="str">
        <f t="shared" si="8"/>
        <v/>
      </c>
    </row>
    <row r="188" spans="1:19" x14ac:dyDescent="0.3">
      <c r="A188" s="14"/>
      <c r="B188" s="14"/>
      <c r="C188" s="14"/>
      <c r="D188" s="14"/>
      <c r="E188" s="14"/>
      <c r="F188" s="19"/>
      <c r="G188" s="14"/>
      <c r="H188" s="20"/>
      <c r="I188" s="20"/>
      <c r="J188" s="19"/>
      <c r="K188" s="14"/>
      <c r="L188" s="14"/>
      <c r="M188" s="14"/>
      <c r="N188" s="14"/>
      <c r="O188" s="21" t="str">
        <f t="shared" si="6"/>
        <v/>
      </c>
      <c r="P188" s="21" t="str">
        <f t="shared" si="7"/>
        <v/>
      </c>
      <c r="Q188" s="22" t="str">
        <f>IF($B188="","",IF($J188="","None noted",IF($J188&gt;=Settings!$B$5,"Under warranty","Expired")))</f>
        <v/>
      </c>
      <c r="R188" s="23" t="str">
        <f>IF(OR($B188="",$F188=""),"",ROUND((Settings!$B$5-$F188)/365.25,1))</f>
        <v/>
      </c>
      <c r="S188" s="22" t="str">
        <f t="shared" si="8"/>
        <v/>
      </c>
    </row>
    <row r="189" spans="1:19" x14ac:dyDescent="0.3">
      <c r="A189" s="14"/>
      <c r="B189" s="14"/>
      <c r="C189" s="14"/>
      <c r="D189" s="14"/>
      <c r="E189" s="14"/>
      <c r="F189" s="19"/>
      <c r="G189" s="14"/>
      <c r="H189" s="20"/>
      <c r="I189" s="20"/>
      <c r="J189" s="19"/>
      <c r="K189" s="14"/>
      <c r="L189" s="14"/>
      <c r="M189" s="14"/>
      <c r="N189" s="14"/>
      <c r="O189" s="21" t="str">
        <f t="shared" si="6"/>
        <v/>
      </c>
      <c r="P189" s="21" t="str">
        <f t="shared" si="7"/>
        <v/>
      </c>
      <c r="Q189" s="22" t="str">
        <f>IF($B189="","",IF($J189="","None noted",IF($J189&gt;=Settings!$B$5,"Under warranty","Expired")))</f>
        <v/>
      </c>
      <c r="R189" s="23" t="str">
        <f>IF(OR($B189="",$F189=""),"",ROUND((Settings!$B$5-$F189)/365.25,1))</f>
        <v/>
      </c>
      <c r="S189" s="22" t="str">
        <f t="shared" si="8"/>
        <v/>
      </c>
    </row>
    <row r="190" spans="1:19" x14ac:dyDescent="0.3">
      <c r="A190" s="14"/>
      <c r="B190" s="14"/>
      <c r="C190" s="14"/>
      <c r="D190" s="14"/>
      <c r="E190" s="14"/>
      <c r="F190" s="19"/>
      <c r="G190" s="14"/>
      <c r="H190" s="20"/>
      <c r="I190" s="20"/>
      <c r="J190" s="19"/>
      <c r="K190" s="14"/>
      <c r="L190" s="14"/>
      <c r="M190" s="14"/>
      <c r="N190" s="14"/>
      <c r="O190" s="21" t="str">
        <f t="shared" si="6"/>
        <v/>
      </c>
      <c r="P190" s="21" t="str">
        <f t="shared" si="7"/>
        <v/>
      </c>
      <c r="Q190" s="22" t="str">
        <f>IF($B190="","",IF($J190="","None noted",IF($J190&gt;=Settings!$B$5,"Under warranty","Expired")))</f>
        <v/>
      </c>
      <c r="R190" s="23" t="str">
        <f>IF(OR($B190="",$F190=""),"",ROUND((Settings!$B$5-$F190)/365.25,1))</f>
        <v/>
      </c>
      <c r="S190" s="22" t="str">
        <f t="shared" si="8"/>
        <v/>
      </c>
    </row>
    <row r="191" spans="1:19" x14ac:dyDescent="0.3">
      <c r="A191" s="14"/>
      <c r="B191" s="14"/>
      <c r="C191" s="14"/>
      <c r="D191" s="14"/>
      <c r="E191" s="14"/>
      <c r="F191" s="19"/>
      <c r="G191" s="14"/>
      <c r="H191" s="20"/>
      <c r="I191" s="20"/>
      <c r="J191" s="19"/>
      <c r="K191" s="14"/>
      <c r="L191" s="14"/>
      <c r="M191" s="14"/>
      <c r="N191" s="14"/>
      <c r="O191" s="21" t="str">
        <f t="shared" si="6"/>
        <v/>
      </c>
      <c r="P191" s="21" t="str">
        <f t="shared" si="7"/>
        <v/>
      </c>
      <c r="Q191" s="22" t="str">
        <f>IF($B191="","",IF($J191="","None noted",IF($J191&gt;=Settings!$B$5,"Under warranty","Expired")))</f>
        <v/>
      </c>
      <c r="R191" s="23" t="str">
        <f>IF(OR($B191="",$F191=""),"",ROUND((Settings!$B$5-$F191)/365.25,1))</f>
        <v/>
      </c>
      <c r="S191" s="22" t="str">
        <f t="shared" si="8"/>
        <v/>
      </c>
    </row>
    <row r="192" spans="1:19" x14ac:dyDescent="0.3">
      <c r="A192" s="14"/>
      <c r="B192" s="14"/>
      <c r="C192" s="14"/>
      <c r="D192" s="14"/>
      <c r="E192" s="14"/>
      <c r="F192" s="19"/>
      <c r="G192" s="14"/>
      <c r="H192" s="20"/>
      <c r="I192" s="20"/>
      <c r="J192" s="19"/>
      <c r="K192" s="14"/>
      <c r="L192" s="14"/>
      <c r="M192" s="14"/>
      <c r="N192" s="14"/>
      <c r="O192" s="21" t="str">
        <f t="shared" si="6"/>
        <v/>
      </c>
      <c r="P192" s="21" t="str">
        <f t="shared" si="7"/>
        <v/>
      </c>
      <c r="Q192" s="22" t="str">
        <f>IF($B192="","",IF($J192="","None noted",IF($J192&gt;=Settings!$B$5,"Under warranty","Expired")))</f>
        <v/>
      </c>
      <c r="R192" s="23" t="str">
        <f>IF(OR($B192="",$F192=""),"",ROUND((Settings!$B$5-$F192)/365.25,1))</f>
        <v/>
      </c>
      <c r="S192" s="22" t="str">
        <f t="shared" si="8"/>
        <v/>
      </c>
    </row>
    <row r="193" spans="1:19" x14ac:dyDescent="0.3">
      <c r="A193" s="14"/>
      <c r="B193" s="14"/>
      <c r="C193" s="14"/>
      <c r="D193" s="14"/>
      <c r="E193" s="14"/>
      <c r="F193" s="19"/>
      <c r="G193" s="14"/>
      <c r="H193" s="20"/>
      <c r="I193" s="20"/>
      <c r="J193" s="19"/>
      <c r="K193" s="14"/>
      <c r="L193" s="14"/>
      <c r="M193" s="14"/>
      <c r="N193" s="14"/>
      <c r="O193" s="21" t="str">
        <f t="shared" si="6"/>
        <v/>
      </c>
      <c r="P193" s="21" t="str">
        <f t="shared" si="7"/>
        <v/>
      </c>
      <c r="Q193" s="22" t="str">
        <f>IF($B193="","",IF($J193="","None noted",IF($J193&gt;=Settings!$B$5,"Under warranty","Expired")))</f>
        <v/>
      </c>
      <c r="R193" s="23" t="str">
        <f>IF(OR($B193="",$F193=""),"",ROUND((Settings!$B$5-$F193)/365.25,1))</f>
        <v/>
      </c>
      <c r="S193" s="22" t="str">
        <f t="shared" si="8"/>
        <v/>
      </c>
    </row>
    <row r="194" spans="1:19" x14ac:dyDescent="0.3">
      <c r="A194" s="14"/>
      <c r="B194" s="14"/>
      <c r="C194" s="14"/>
      <c r="D194" s="14"/>
      <c r="E194" s="14"/>
      <c r="F194" s="19"/>
      <c r="G194" s="14"/>
      <c r="H194" s="20"/>
      <c r="I194" s="20"/>
      <c r="J194" s="19"/>
      <c r="K194" s="14"/>
      <c r="L194" s="14"/>
      <c r="M194" s="14"/>
      <c r="N194" s="14"/>
      <c r="O194" s="21" t="str">
        <f t="shared" si="6"/>
        <v/>
      </c>
      <c r="P194" s="21" t="str">
        <f t="shared" si="7"/>
        <v/>
      </c>
      <c r="Q194" s="22" t="str">
        <f>IF($B194="","",IF($J194="","None noted",IF($J194&gt;=Settings!$B$5,"Under warranty","Expired")))</f>
        <v/>
      </c>
      <c r="R194" s="23" t="str">
        <f>IF(OR($B194="",$F194=""),"",ROUND((Settings!$B$5-$F194)/365.25,1))</f>
        <v/>
      </c>
      <c r="S194" s="22" t="str">
        <f t="shared" si="8"/>
        <v/>
      </c>
    </row>
    <row r="195" spans="1:19" x14ac:dyDescent="0.3">
      <c r="A195" s="14"/>
      <c r="B195" s="14"/>
      <c r="C195" s="14"/>
      <c r="D195" s="14"/>
      <c r="E195" s="14"/>
      <c r="F195" s="19"/>
      <c r="G195" s="14"/>
      <c r="H195" s="20"/>
      <c r="I195" s="20"/>
      <c r="J195" s="19"/>
      <c r="K195" s="14"/>
      <c r="L195" s="14"/>
      <c r="M195" s="14"/>
      <c r="N195" s="14"/>
      <c r="O195" s="21" t="str">
        <f t="shared" si="6"/>
        <v/>
      </c>
      <c r="P195" s="21" t="str">
        <f t="shared" si="7"/>
        <v/>
      </c>
      <c r="Q195" s="22" t="str">
        <f>IF($B195="","",IF($J195="","None noted",IF($J195&gt;=Settings!$B$5,"Under warranty","Expired")))</f>
        <v/>
      </c>
      <c r="R195" s="23" t="str">
        <f>IF(OR($B195="",$F195=""),"",ROUND((Settings!$B$5-$F195)/365.25,1))</f>
        <v/>
      </c>
      <c r="S195" s="22" t="str">
        <f t="shared" si="8"/>
        <v/>
      </c>
    </row>
    <row r="196" spans="1:19" x14ac:dyDescent="0.3">
      <c r="A196" s="14"/>
      <c r="B196" s="14"/>
      <c r="C196" s="14"/>
      <c r="D196" s="14"/>
      <c r="E196" s="14"/>
      <c r="F196" s="19"/>
      <c r="G196" s="14"/>
      <c r="H196" s="20"/>
      <c r="I196" s="20"/>
      <c r="J196" s="19"/>
      <c r="K196" s="14"/>
      <c r="L196" s="14"/>
      <c r="M196" s="14"/>
      <c r="N196" s="14"/>
      <c r="O196" s="21" t="str">
        <f t="shared" ref="O196:O259" si="9">IF($B196="","",IF($G196="",1,N($G196))*N($H196))</f>
        <v/>
      </c>
      <c r="P196" s="21" t="str">
        <f t="shared" ref="P196:P259" si="10">IF($B196="","",IF($G196="",1,N($G196))*IF($I196="",N($H196),N($I196)))</f>
        <v/>
      </c>
      <c r="Q196" s="22" t="str">
        <f>IF($B196="","",IF($J196="","None noted",IF($J196&gt;=Settings!$B$5,"Under warranty","Expired")))</f>
        <v/>
      </c>
      <c r="R196" s="23" t="str">
        <f>IF(OR($B196="",$F196=""),"",ROUND((Settings!$B$5-$F196)/365.25,1))</f>
        <v/>
      </c>
      <c r="S196" s="22" t="str">
        <f t="shared" ref="S196:S259" si="11">IF($B196="","",IF(AND($L196="Yes",$M196="Yes"),"Complete","Missing"))</f>
        <v/>
      </c>
    </row>
    <row r="197" spans="1:19" x14ac:dyDescent="0.3">
      <c r="A197" s="14"/>
      <c r="B197" s="14"/>
      <c r="C197" s="14"/>
      <c r="D197" s="14"/>
      <c r="E197" s="14"/>
      <c r="F197" s="19"/>
      <c r="G197" s="14"/>
      <c r="H197" s="20"/>
      <c r="I197" s="20"/>
      <c r="J197" s="19"/>
      <c r="K197" s="14"/>
      <c r="L197" s="14"/>
      <c r="M197" s="14"/>
      <c r="N197" s="14"/>
      <c r="O197" s="21" t="str">
        <f t="shared" si="9"/>
        <v/>
      </c>
      <c r="P197" s="21" t="str">
        <f t="shared" si="10"/>
        <v/>
      </c>
      <c r="Q197" s="22" t="str">
        <f>IF($B197="","",IF($J197="","None noted",IF($J197&gt;=Settings!$B$5,"Under warranty","Expired")))</f>
        <v/>
      </c>
      <c r="R197" s="23" t="str">
        <f>IF(OR($B197="",$F197=""),"",ROUND((Settings!$B$5-$F197)/365.25,1))</f>
        <v/>
      </c>
      <c r="S197" s="22" t="str">
        <f t="shared" si="11"/>
        <v/>
      </c>
    </row>
    <row r="198" spans="1:19" x14ac:dyDescent="0.3">
      <c r="A198" s="14"/>
      <c r="B198" s="14"/>
      <c r="C198" s="14"/>
      <c r="D198" s="14"/>
      <c r="E198" s="14"/>
      <c r="F198" s="19"/>
      <c r="G198" s="14"/>
      <c r="H198" s="20"/>
      <c r="I198" s="20"/>
      <c r="J198" s="19"/>
      <c r="K198" s="14"/>
      <c r="L198" s="14"/>
      <c r="M198" s="14"/>
      <c r="N198" s="14"/>
      <c r="O198" s="21" t="str">
        <f t="shared" si="9"/>
        <v/>
      </c>
      <c r="P198" s="21" t="str">
        <f t="shared" si="10"/>
        <v/>
      </c>
      <c r="Q198" s="22" t="str">
        <f>IF($B198="","",IF($J198="","None noted",IF($J198&gt;=Settings!$B$5,"Under warranty","Expired")))</f>
        <v/>
      </c>
      <c r="R198" s="23" t="str">
        <f>IF(OR($B198="",$F198=""),"",ROUND((Settings!$B$5-$F198)/365.25,1))</f>
        <v/>
      </c>
      <c r="S198" s="22" t="str">
        <f t="shared" si="11"/>
        <v/>
      </c>
    </row>
    <row r="199" spans="1:19" x14ac:dyDescent="0.3">
      <c r="A199" s="14"/>
      <c r="B199" s="14"/>
      <c r="C199" s="14"/>
      <c r="D199" s="14"/>
      <c r="E199" s="14"/>
      <c r="F199" s="19"/>
      <c r="G199" s="14"/>
      <c r="H199" s="20"/>
      <c r="I199" s="20"/>
      <c r="J199" s="19"/>
      <c r="K199" s="14"/>
      <c r="L199" s="14"/>
      <c r="M199" s="14"/>
      <c r="N199" s="14"/>
      <c r="O199" s="21" t="str">
        <f t="shared" si="9"/>
        <v/>
      </c>
      <c r="P199" s="21" t="str">
        <f t="shared" si="10"/>
        <v/>
      </c>
      <c r="Q199" s="22" t="str">
        <f>IF($B199="","",IF($J199="","None noted",IF($J199&gt;=Settings!$B$5,"Under warranty","Expired")))</f>
        <v/>
      </c>
      <c r="R199" s="23" t="str">
        <f>IF(OR($B199="",$F199=""),"",ROUND((Settings!$B$5-$F199)/365.25,1))</f>
        <v/>
      </c>
      <c r="S199" s="22" t="str">
        <f t="shared" si="11"/>
        <v/>
      </c>
    </row>
    <row r="200" spans="1:19" x14ac:dyDescent="0.3">
      <c r="A200" s="14"/>
      <c r="B200" s="14"/>
      <c r="C200" s="14"/>
      <c r="D200" s="14"/>
      <c r="E200" s="14"/>
      <c r="F200" s="19"/>
      <c r="G200" s="14"/>
      <c r="H200" s="20"/>
      <c r="I200" s="20"/>
      <c r="J200" s="19"/>
      <c r="K200" s="14"/>
      <c r="L200" s="14"/>
      <c r="M200" s="14"/>
      <c r="N200" s="14"/>
      <c r="O200" s="21" t="str">
        <f t="shared" si="9"/>
        <v/>
      </c>
      <c r="P200" s="21" t="str">
        <f t="shared" si="10"/>
        <v/>
      </c>
      <c r="Q200" s="22" t="str">
        <f>IF($B200="","",IF($J200="","None noted",IF($J200&gt;=Settings!$B$5,"Under warranty","Expired")))</f>
        <v/>
      </c>
      <c r="R200" s="23" t="str">
        <f>IF(OR($B200="",$F200=""),"",ROUND((Settings!$B$5-$F200)/365.25,1))</f>
        <v/>
      </c>
      <c r="S200" s="22" t="str">
        <f t="shared" si="11"/>
        <v/>
      </c>
    </row>
    <row r="201" spans="1:19" x14ac:dyDescent="0.3">
      <c r="A201" s="14"/>
      <c r="B201" s="14"/>
      <c r="C201" s="14"/>
      <c r="D201" s="14"/>
      <c r="E201" s="14"/>
      <c r="F201" s="19"/>
      <c r="G201" s="14"/>
      <c r="H201" s="20"/>
      <c r="I201" s="20"/>
      <c r="J201" s="19"/>
      <c r="K201" s="14"/>
      <c r="L201" s="14"/>
      <c r="M201" s="14"/>
      <c r="N201" s="14"/>
      <c r="O201" s="21" t="str">
        <f t="shared" si="9"/>
        <v/>
      </c>
      <c r="P201" s="21" t="str">
        <f t="shared" si="10"/>
        <v/>
      </c>
      <c r="Q201" s="22" t="str">
        <f>IF($B201="","",IF($J201="","None noted",IF($J201&gt;=Settings!$B$5,"Under warranty","Expired")))</f>
        <v/>
      </c>
      <c r="R201" s="23" t="str">
        <f>IF(OR($B201="",$F201=""),"",ROUND((Settings!$B$5-$F201)/365.25,1))</f>
        <v/>
      </c>
      <c r="S201" s="22" t="str">
        <f t="shared" si="11"/>
        <v/>
      </c>
    </row>
    <row r="202" spans="1:19" x14ac:dyDescent="0.3">
      <c r="A202" s="14"/>
      <c r="B202" s="14"/>
      <c r="C202" s="14"/>
      <c r="D202" s="14"/>
      <c r="E202" s="14"/>
      <c r="F202" s="19"/>
      <c r="G202" s="14"/>
      <c r="H202" s="20"/>
      <c r="I202" s="20"/>
      <c r="J202" s="19"/>
      <c r="K202" s="14"/>
      <c r="L202" s="14"/>
      <c r="M202" s="14"/>
      <c r="N202" s="14"/>
      <c r="O202" s="21" t="str">
        <f t="shared" si="9"/>
        <v/>
      </c>
      <c r="P202" s="21" t="str">
        <f t="shared" si="10"/>
        <v/>
      </c>
      <c r="Q202" s="22" t="str">
        <f>IF($B202="","",IF($J202="","None noted",IF($J202&gt;=Settings!$B$5,"Under warranty","Expired")))</f>
        <v/>
      </c>
      <c r="R202" s="23" t="str">
        <f>IF(OR($B202="",$F202=""),"",ROUND((Settings!$B$5-$F202)/365.25,1))</f>
        <v/>
      </c>
      <c r="S202" s="22" t="str">
        <f t="shared" si="11"/>
        <v/>
      </c>
    </row>
    <row r="203" spans="1:19" x14ac:dyDescent="0.3">
      <c r="A203" s="14"/>
      <c r="B203" s="14"/>
      <c r="C203" s="14"/>
      <c r="D203" s="14"/>
      <c r="E203" s="14"/>
      <c r="F203" s="19"/>
      <c r="G203" s="14"/>
      <c r="H203" s="20"/>
      <c r="I203" s="20"/>
      <c r="J203" s="19"/>
      <c r="K203" s="14"/>
      <c r="L203" s="14"/>
      <c r="M203" s="14"/>
      <c r="N203" s="14"/>
      <c r="O203" s="21" t="str">
        <f t="shared" si="9"/>
        <v/>
      </c>
      <c r="P203" s="21" t="str">
        <f t="shared" si="10"/>
        <v/>
      </c>
      <c r="Q203" s="22" t="str">
        <f>IF($B203="","",IF($J203="","None noted",IF($J203&gt;=Settings!$B$5,"Under warranty","Expired")))</f>
        <v/>
      </c>
      <c r="R203" s="23" t="str">
        <f>IF(OR($B203="",$F203=""),"",ROUND((Settings!$B$5-$F203)/365.25,1))</f>
        <v/>
      </c>
      <c r="S203" s="22" t="str">
        <f t="shared" si="11"/>
        <v/>
      </c>
    </row>
    <row r="204" spans="1:19" x14ac:dyDescent="0.3">
      <c r="A204" s="14"/>
      <c r="B204" s="14"/>
      <c r="C204" s="14"/>
      <c r="D204" s="14"/>
      <c r="E204" s="14"/>
      <c r="F204" s="19"/>
      <c r="G204" s="14"/>
      <c r="H204" s="20"/>
      <c r="I204" s="20"/>
      <c r="J204" s="19"/>
      <c r="K204" s="14"/>
      <c r="L204" s="14"/>
      <c r="M204" s="14"/>
      <c r="N204" s="14"/>
      <c r="O204" s="21" t="str">
        <f t="shared" si="9"/>
        <v/>
      </c>
      <c r="P204" s="21" t="str">
        <f t="shared" si="10"/>
        <v/>
      </c>
      <c r="Q204" s="22" t="str">
        <f>IF($B204="","",IF($J204="","None noted",IF($J204&gt;=Settings!$B$5,"Under warranty","Expired")))</f>
        <v/>
      </c>
      <c r="R204" s="23" t="str">
        <f>IF(OR($B204="",$F204=""),"",ROUND((Settings!$B$5-$F204)/365.25,1))</f>
        <v/>
      </c>
      <c r="S204" s="22" t="str">
        <f t="shared" si="11"/>
        <v/>
      </c>
    </row>
    <row r="205" spans="1:19" x14ac:dyDescent="0.3">
      <c r="A205" s="14"/>
      <c r="B205" s="14"/>
      <c r="C205" s="14"/>
      <c r="D205" s="14"/>
      <c r="E205" s="14"/>
      <c r="F205" s="19"/>
      <c r="G205" s="14"/>
      <c r="H205" s="20"/>
      <c r="I205" s="20"/>
      <c r="J205" s="19"/>
      <c r="K205" s="14"/>
      <c r="L205" s="14"/>
      <c r="M205" s="14"/>
      <c r="N205" s="14"/>
      <c r="O205" s="21" t="str">
        <f t="shared" si="9"/>
        <v/>
      </c>
      <c r="P205" s="21" t="str">
        <f t="shared" si="10"/>
        <v/>
      </c>
      <c r="Q205" s="22" t="str">
        <f>IF($B205="","",IF($J205="","None noted",IF($J205&gt;=Settings!$B$5,"Under warranty","Expired")))</f>
        <v/>
      </c>
      <c r="R205" s="23" t="str">
        <f>IF(OR($B205="",$F205=""),"",ROUND((Settings!$B$5-$F205)/365.25,1))</f>
        <v/>
      </c>
      <c r="S205" s="22" t="str">
        <f t="shared" si="11"/>
        <v/>
      </c>
    </row>
    <row r="206" spans="1:19" x14ac:dyDescent="0.3">
      <c r="A206" s="14"/>
      <c r="B206" s="14"/>
      <c r="C206" s="14"/>
      <c r="D206" s="14"/>
      <c r="E206" s="14"/>
      <c r="F206" s="19"/>
      <c r="G206" s="14"/>
      <c r="H206" s="20"/>
      <c r="I206" s="20"/>
      <c r="J206" s="19"/>
      <c r="K206" s="14"/>
      <c r="L206" s="14"/>
      <c r="M206" s="14"/>
      <c r="N206" s="14"/>
      <c r="O206" s="21" t="str">
        <f t="shared" si="9"/>
        <v/>
      </c>
      <c r="P206" s="21" t="str">
        <f t="shared" si="10"/>
        <v/>
      </c>
      <c r="Q206" s="22" t="str">
        <f>IF($B206="","",IF($J206="","None noted",IF($J206&gt;=Settings!$B$5,"Under warranty","Expired")))</f>
        <v/>
      </c>
      <c r="R206" s="23" t="str">
        <f>IF(OR($B206="",$F206=""),"",ROUND((Settings!$B$5-$F206)/365.25,1))</f>
        <v/>
      </c>
      <c r="S206" s="22" t="str">
        <f t="shared" si="11"/>
        <v/>
      </c>
    </row>
    <row r="207" spans="1:19" x14ac:dyDescent="0.3">
      <c r="A207" s="14"/>
      <c r="B207" s="14"/>
      <c r="C207" s="14"/>
      <c r="D207" s="14"/>
      <c r="E207" s="14"/>
      <c r="F207" s="19"/>
      <c r="G207" s="14"/>
      <c r="H207" s="20"/>
      <c r="I207" s="20"/>
      <c r="J207" s="19"/>
      <c r="K207" s="14"/>
      <c r="L207" s="14"/>
      <c r="M207" s="14"/>
      <c r="N207" s="14"/>
      <c r="O207" s="21" t="str">
        <f t="shared" si="9"/>
        <v/>
      </c>
      <c r="P207" s="21" t="str">
        <f t="shared" si="10"/>
        <v/>
      </c>
      <c r="Q207" s="22" t="str">
        <f>IF($B207="","",IF($J207="","None noted",IF($J207&gt;=Settings!$B$5,"Under warranty","Expired")))</f>
        <v/>
      </c>
      <c r="R207" s="23" t="str">
        <f>IF(OR($B207="",$F207=""),"",ROUND((Settings!$B$5-$F207)/365.25,1))</f>
        <v/>
      </c>
      <c r="S207" s="22" t="str">
        <f t="shared" si="11"/>
        <v/>
      </c>
    </row>
    <row r="208" spans="1:19" x14ac:dyDescent="0.3">
      <c r="A208" s="14"/>
      <c r="B208" s="14"/>
      <c r="C208" s="14"/>
      <c r="D208" s="14"/>
      <c r="E208" s="14"/>
      <c r="F208" s="19"/>
      <c r="G208" s="14"/>
      <c r="H208" s="20"/>
      <c r="I208" s="20"/>
      <c r="J208" s="19"/>
      <c r="K208" s="14"/>
      <c r="L208" s="14"/>
      <c r="M208" s="14"/>
      <c r="N208" s="14"/>
      <c r="O208" s="21" t="str">
        <f t="shared" si="9"/>
        <v/>
      </c>
      <c r="P208" s="21" t="str">
        <f t="shared" si="10"/>
        <v/>
      </c>
      <c r="Q208" s="22" t="str">
        <f>IF($B208="","",IF($J208="","None noted",IF($J208&gt;=Settings!$B$5,"Under warranty","Expired")))</f>
        <v/>
      </c>
      <c r="R208" s="23" t="str">
        <f>IF(OR($B208="",$F208=""),"",ROUND((Settings!$B$5-$F208)/365.25,1))</f>
        <v/>
      </c>
      <c r="S208" s="22" t="str">
        <f t="shared" si="11"/>
        <v/>
      </c>
    </row>
    <row r="209" spans="1:19" x14ac:dyDescent="0.3">
      <c r="A209" s="14"/>
      <c r="B209" s="14"/>
      <c r="C209" s="14"/>
      <c r="D209" s="14"/>
      <c r="E209" s="14"/>
      <c r="F209" s="19"/>
      <c r="G209" s="14"/>
      <c r="H209" s="20"/>
      <c r="I209" s="20"/>
      <c r="J209" s="19"/>
      <c r="K209" s="14"/>
      <c r="L209" s="14"/>
      <c r="M209" s="14"/>
      <c r="N209" s="14"/>
      <c r="O209" s="21" t="str">
        <f t="shared" si="9"/>
        <v/>
      </c>
      <c r="P209" s="21" t="str">
        <f t="shared" si="10"/>
        <v/>
      </c>
      <c r="Q209" s="22" t="str">
        <f>IF($B209="","",IF($J209="","None noted",IF($J209&gt;=Settings!$B$5,"Under warranty","Expired")))</f>
        <v/>
      </c>
      <c r="R209" s="23" t="str">
        <f>IF(OR($B209="",$F209=""),"",ROUND((Settings!$B$5-$F209)/365.25,1))</f>
        <v/>
      </c>
      <c r="S209" s="22" t="str">
        <f t="shared" si="11"/>
        <v/>
      </c>
    </row>
    <row r="210" spans="1:19" x14ac:dyDescent="0.3">
      <c r="A210" s="14"/>
      <c r="B210" s="14"/>
      <c r="C210" s="14"/>
      <c r="D210" s="14"/>
      <c r="E210" s="14"/>
      <c r="F210" s="19"/>
      <c r="G210" s="14"/>
      <c r="H210" s="20"/>
      <c r="I210" s="20"/>
      <c r="J210" s="19"/>
      <c r="K210" s="14"/>
      <c r="L210" s="14"/>
      <c r="M210" s="14"/>
      <c r="N210" s="14"/>
      <c r="O210" s="21" t="str">
        <f t="shared" si="9"/>
        <v/>
      </c>
      <c r="P210" s="21" t="str">
        <f t="shared" si="10"/>
        <v/>
      </c>
      <c r="Q210" s="22" t="str">
        <f>IF($B210="","",IF($J210="","None noted",IF($J210&gt;=Settings!$B$5,"Under warranty","Expired")))</f>
        <v/>
      </c>
      <c r="R210" s="23" t="str">
        <f>IF(OR($B210="",$F210=""),"",ROUND((Settings!$B$5-$F210)/365.25,1))</f>
        <v/>
      </c>
      <c r="S210" s="22" t="str">
        <f t="shared" si="11"/>
        <v/>
      </c>
    </row>
    <row r="211" spans="1:19" x14ac:dyDescent="0.3">
      <c r="A211" s="14"/>
      <c r="B211" s="14"/>
      <c r="C211" s="14"/>
      <c r="D211" s="14"/>
      <c r="E211" s="14"/>
      <c r="F211" s="19"/>
      <c r="G211" s="14"/>
      <c r="H211" s="20"/>
      <c r="I211" s="20"/>
      <c r="J211" s="19"/>
      <c r="K211" s="14"/>
      <c r="L211" s="14"/>
      <c r="M211" s="14"/>
      <c r="N211" s="14"/>
      <c r="O211" s="21" t="str">
        <f t="shared" si="9"/>
        <v/>
      </c>
      <c r="P211" s="21" t="str">
        <f t="shared" si="10"/>
        <v/>
      </c>
      <c r="Q211" s="22" t="str">
        <f>IF($B211="","",IF($J211="","None noted",IF($J211&gt;=Settings!$B$5,"Under warranty","Expired")))</f>
        <v/>
      </c>
      <c r="R211" s="23" t="str">
        <f>IF(OR($B211="",$F211=""),"",ROUND((Settings!$B$5-$F211)/365.25,1))</f>
        <v/>
      </c>
      <c r="S211" s="22" t="str">
        <f t="shared" si="11"/>
        <v/>
      </c>
    </row>
    <row r="212" spans="1:19" x14ac:dyDescent="0.3">
      <c r="A212" s="14"/>
      <c r="B212" s="14"/>
      <c r="C212" s="14"/>
      <c r="D212" s="14"/>
      <c r="E212" s="14"/>
      <c r="F212" s="19"/>
      <c r="G212" s="14"/>
      <c r="H212" s="20"/>
      <c r="I212" s="20"/>
      <c r="J212" s="19"/>
      <c r="K212" s="14"/>
      <c r="L212" s="14"/>
      <c r="M212" s="14"/>
      <c r="N212" s="14"/>
      <c r="O212" s="21" t="str">
        <f t="shared" si="9"/>
        <v/>
      </c>
      <c r="P212" s="21" t="str">
        <f t="shared" si="10"/>
        <v/>
      </c>
      <c r="Q212" s="22" t="str">
        <f>IF($B212="","",IF($J212="","None noted",IF($J212&gt;=Settings!$B$5,"Under warranty","Expired")))</f>
        <v/>
      </c>
      <c r="R212" s="23" t="str">
        <f>IF(OR($B212="",$F212=""),"",ROUND((Settings!$B$5-$F212)/365.25,1))</f>
        <v/>
      </c>
      <c r="S212" s="22" t="str">
        <f t="shared" si="11"/>
        <v/>
      </c>
    </row>
    <row r="213" spans="1:19" x14ac:dyDescent="0.3">
      <c r="A213" s="14"/>
      <c r="B213" s="14"/>
      <c r="C213" s="14"/>
      <c r="D213" s="14"/>
      <c r="E213" s="14"/>
      <c r="F213" s="19"/>
      <c r="G213" s="14"/>
      <c r="H213" s="20"/>
      <c r="I213" s="20"/>
      <c r="J213" s="19"/>
      <c r="K213" s="14"/>
      <c r="L213" s="14"/>
      <c r="M213" s="14"/>
      <c r="N213" s="14"/>
      <c r="O213" s="21" t="str">
        <f t="shared" si="9"/>
        <v/>
      </c>
      <c r="P213" s="21" t="str">
        <f t="shared" si="10"/>
        <v/>
      </c>
      <c r="Q213" s="22" t="str">
        <f>IF($B213="","",IF($J213="","None noted",IF($J213&gt;=Settings!$B$5,"Under warranty","Expired")))</f>
        <v/>
      </c>
      <c r="R213" s="23" t="str">
        <f>IF(OR($B213="",$F213=""),"",ROUND((Settings!$B$5-$F213)/365.25,1))</f>
        <v/>
      </c>
      <c r="S213" s="22" t="str">
        <f t="shared" si="11"/>
        <v/>
      </c>
    </row>
    <row r="214" spans="1:19" x14ac:dyDescent="0.3">
      <c r="A214" s="14"/>
      <c r="B214" s="14"/>
      <c r="C214" s="14"/>
      <c r="D214" s="14"/>
      <c r="E214" s="14"/>
      <c r="F214" s="19"/>
      <c r="G214" s="14"/>
      <c r="H214" s="20"/>
      <c r="I214" s="20"/>
      <c r="J214" s="19"/>
      <c r="K214" s="14"/>
      <c r="L214" s="14"/>
      <c r="M214" s="14"/>
      <c r="N214" s="14"/>
      <c r="O214" s="21" t="str">
        <f t="shared" si="9"/>
        <v/>
      </c>
      <c r="P214" s="21" t="str">
        <f t="shared" si="10"/>
        <v/>
      </c>
      <c r="Q214" s="22" t="str">
        <f>IF($B214="","",IF($J214="","None noted",IF($J214&gt;=Settings!$B$5,"Under warranty","Expired")))</f>
        <v/>
      </c>
      <c r="R214" s="23" t="str">
        <f>IF(OR($B214="",$F214=""),"",ROUND((Settings!$B$5-$F214)/365.25,1))</f>
        <v/>
      </c>
      <c r="S214" s="22" t="str">
        <f t="shared" si="11"/>
        <v/>
      </c>
    </row>
    <row r="215" spans="1:19" x14ac:dyDescent="0.3">
      <c r="A215" s="14"/>
      <c r="B215" s="14"/>
      <c r="C215" s="14"/>
      <c r="D215" s="14"/>
      <c r="E215" s="14"/>
      <c r="F215" s="19"/>
      <c r="G215" s="14"/>
      <c r="H215" s="20"/>
      <c r="I215" s="20"/>
      <c r="J215" s="19"/>
      <c r="K215" s="14"/>
      <c r="L215" s="14"/>
      <c r="M215" s="14"/>
      <c r="N215" s="14"/>
      <c r="O215" s="21" t="str">
        <f t="shared" si="9"/>
        <v/>
      </c>
      <c r="P215" s="21" t="str">
        <f t="shared" si="10"/>
        <v/>
      </c>
      <c r="Q215" s="22" t="str">
        <f>IF($B215="","",IF($J215="","None noted",IF($J215&gt;=Settings!$B$5,"Under warranty","Expired")))</f>
        <v/>
      </c>
      <c r="R215" s="23" t="str">
        <f>IF(OR($B215="",$F215=""),"",ROUND((Settings!$B$5-$F215)/365.25,1))</f>
        <v/>
      </c>
      <c r="S215" s="22" t="str">
        <f t="shared" si="11"/>
        <v/>
      </c>
    </row>
    <row r="216" spans="1:19" x14ac:dyDescent="0.3">
      <c r="A216" s="14"/>
      <c r="B216" s="14"/>
      <c r="C216" s="14"/>
      <c r="D216" s="14"/>
      <c r="E216" s="14"/>
      <c r="F216" s="19"/>
      <c r="G216" s="14"/>
      <c r="H216" s="20"/>
      <c r="I216" s="20"/>
      <c r="J216" s="19"/>
      <c r="K216" s="14"/>
      <c r="L216" s="14"/>
      <c r="M216" s="14"/>
      <c r="N216" s="14"/>
      <c r="O216" s="21" t="str">
        <f t="shared" si="9"/>
        <v/>
      </c>
      <c r="P216" s="21" t="str">
        <f t="shared" si="10"/>
        <v/>
      </c>
      <c r="Q216" s="22" t="str">
        <f>IF($B216="","",IF($J216="","None noted",IF($J216&gt;=Settings!$B$5,"Under warranty","Expired")))</f>
        <v/>
      </c>
      <c r="R216" s="23" t="str">
        <f>IF(OR($B216="",$F216=""),"",ROUND((Settings!$B$5-$F216)/365.25,1))</f>
        <v/>
      </c>
      <c r="S216" s="22" t="str">
        <f t="shared" si="11"/>
        <v/>
      </c>
    </row>
    <row r="217" spans="1:19" x14ac:dyDescent="0.3">
      <c r="A217" s="14"/>
      <c r="B217" s="14"/>
      <c r="C217" s="14"/>
      <c r="D217" s="14"/>
      <c r="E217" s="14"/>
      <c r="F217" s="19"/>
      <c r="G217" s="14"/>
      <c r="H217" s="20"/>
      <c r="I217" s="20"/>
      <c r="J217" s="19"/>
      <c r="K217" s="14"/>
      <c r="L217" s="14"/>
      <c r="M217" s="14"/>
      <c r="N217" s="14"/>
      <c r="O217" s="21" t="str">
        <f t="shared" si="9"/>
        <v/>
      </c>
      <c r="P217" s="21" t="str">
        <f t="shared" si="10"/>
        <v/>
      </c>
      <c r="Q217" s="22" t="str">
        <f>IF($B217="","",IF($J217="","None noted",IF($J217&gt;=Settings!$B$5,"Under warranty","Expired")))</f>
        <v/>
      </c>
      <c r="R217" s="23" t="str">
        <f>IF(OR($B217="",$F217=""),"",ROUND((Settings!$B$5-$F217)/365.25,1))</f>
        <v/>
      </c>
      <c r="S217" s="22" t="str">
        <f t="shared" si="11"/>
        <v/>
      </c>
    </row>
    <row r="218" spans="1:19" x14ac:dyDescent="0.3">
      <c r="A218" s="14"/>
      <c r="B218" s="14"/>
      <c r="C218" s="14"/>
      <c r="D218" s="14"/>
      <c r="E218" s="14"/>
      <c r="F218" s="19"/>
      <c r="G218" s="14"/>
      <c r="H218" s="20"/>
      <c r="I218" s="20"/>
      <c r="J218" s="19"/>
      <c r="K218" s="14"/>
      <c r="L218" s="14"/>
      <c r="M218" s="14"/>
      <c r="N218" s="14"/>
      <c r="O218" s="21" t="str">
        <f t="shared" si="9"/>
        <v/>
      </c>
      <c r="P218" s="21" t="str">
        <f t="shared" si="10"/>
        <v/>
      </c>
      <c r="Q218" s="22" t="str">
        <f>IF($B218="","",IF($J218="","None noted",IF($J218&gt;=Settings!$B$5,"Under warranty","Expired")))</f>
        <v/>
      </c>
      <c r="R218" s="23" t="str">
        <f>IF(OR($B218="",$F218=""),"",ROUND((Settings!$B$5-$F218)/365.25,1))</f>
        <v/>
      </c>
      <c r="S218" s="22" t="str">
        <f t="shared" si="11"/>
        <v/>
      </c>
    </row>
    <row r="219" spans="1:19" x14ac:dyDescent="0.3">
      <c r="A219" s="14"/>
      <c r="B219" s="14"/>
      <c r="C219" s="14"/>
      <c r="D219" s="14"/>
      <c r="E219" s="14"/>
      <c r="F219" s="19"/>
      <c r="G219" s="14"/>
      <c r="H219" s="20"/>
      <c r="I219" s="20"/>
      <c r="J219" s="19"/>
      <c r="K219" s="14"/>
      <c r="L219" s="14"/>
      <c r="M219" s="14"/>
      <c r="N219" s="14"/>
      <c r="O219" s="21" t="str">
        <f t="shared" si="9"/>
        <v/>
      </c>
      <c r="P219" s="21" t="str">
        <f t="shared" si="10"/>
        <v/>
      </c>
      <c r="Q219" s="22" t="str">
        <f>IF($B219="","",IF($J219="","None noted",IF($J219&gt;=Settings!$B$5,"Under warranty","Expired")))</f>
        <v/>
      </c>
      <c r="R219" s="23" t="str">
        <f>IF(OR($B219="",$F219=""),"",ROUND((Settings!$B$5-$F219)/365.25,1))</f>
        <v/>
      </c>
      <c r="S219" s="22" t="str">
        <f t="shared" si="11"/>
        <v/>
      </c>
    </row>
    <row r="220" spans="1:19" x14ac:dyDescent="0.3">
      <c r="A220" s="14"/>
      <c r="B220" s="14"/>
      <c r="C220" s="14"/>
      <c r="D220" s="14"/>
      <c r="E220" s="14"/>
      <c r="F220" s="19"/>
      <c r="G220" s="14"/>
      <c r="H220" s="20"/>
      <c r="I220" s="20"/>
      <c r="J220" s="19"/>
      <c r="K220" s="14"/>
      <c r="L220" s="14"/>
      <c r="M220" s="14"/>
      <c r="N220" s="14"/>
      <c r="O220" s="21" t="str">
        <f t="shared" si="9"/>
        <v/>
      </c>
      <c r="P220" s="21" t="str">
        <f t="shared" si="10"/>
        <v/>
      </c>
      <c r="Q220" s="22" t="str">
        <f>IF($B220="","",IF($J220="","None noted",IF($J220&gt;=Settings!$B$5,"Under warranty","Expired")))</f>
        <v/>
      </c>
      <c r="R220" s="23" t="str">
        <f>IF(OR($B220="",$F220=""),"",ROUND((Settings!$B$5-$F220)/365.25,1))</f>
        <v/>
      </c>
      <c r="S220" s="22" t="str">
        <f t="shared" si="11"/>
        <v/>
      </c>
    </row>
    <row r="221" spans="1:19" x14ac:dyDescent="0.3">
      <c r="A221" s="14"/>
      <c r="B221" s="14"/>
      <c r="C221" s="14"/>
      <c r="D221" s="14"/>
      <c r="E221" s="14"/>
      <c r="F221" s="19"/>
      <c r="G221" s="14"/>
      <c r="H221" s="20"/>
      <c r="I221" s="20"/>
      <c r="J221" s="19"/>
      <c r="K221" s="14"/>
      <c r="L221" s="14"/>
      <c r="M221" s="14"/>
      <c r="N221" s="14"/>
      <c r="O221" s="21" t="str">
        <f t="shared" si="9"/>
        <v/>
      </c>
      <c r="P221" s="21" t="str">
        <f t="shared" si="10"/>
        <v/>
      </c>
      <c r="Q221" s="22" t="str">
        <f>IF($B221="","",IF($J221="","None noted",IF($J221&gt;=Settings!$B$5,"Under warranty","Expired")))</f>
        <v/>
      </c>
      <c r="R221" s="23" t="str">
        <f>IF(OR($B221="",$F221=""),"",ROUND((Settings!$B$5-$F221)/365.25,1))</f>
        <v/>
      </c>
      <c r="S221" s="22" t="str">
        <f t="shared" si="11"/>
        <v/>
      </c>
    </row>
    <row r="222" spans="1:19" x14ac:dyDescent="0.3">
      <c r="A222" s="14"/>
      <c r="B222" s="14"/>
      <c r="C222" s="14"/>
      <c r="D222" s="14"/>
      <c r="E222" s="14"/>
      <c r="F222" s="19"/>
      <c r="G222" s="14"/>
      <c r="H222" s="20"/>
      <c r="I222" s="20"/>
      <c r="J222" s="19"/>
      <c r="K222" s="14"/>
      <c r="L222" s="14"/>
      <c r="M222" s="14"/>
      <c r="N222" s="14"/>
      <c r="O222" s="21" t="str">
        <f t="shared" si="9"/>
        <v/>
      </c>
      <c r="P222" s="21" t="str">
        <f t="shared" si="10"/>
        <v/>
      </c>
      <c r="Q222" s="22" t="str">
        <f>IF($B222="","",IF($J222="","None noted",IF($J222&gt;=Settings!$B$5,"Under warranty","Expired")))</f>
        <v/>
      </c>
      <c r="R222" s="23" t="str">
        <f>IF(OR($B222="",$F222=""),"",ROUND((Settings!$B$5-$F222)/365.25,1))</f>
        <v/>
      </c>
      <c r="S222" s="22" t="str">
        <f t="shared" si="11"/>
        <v/>
      </c>
    </row>
    <row r="223" spans="1:19" x14ac:dyDescent="0.3">
      <c r="A223" s="14"/>
      <c r="B223" s="14"/>
      <c r="C223" s="14"/>
      <c r="D223" s="14"/>
      <c r="E223" s="14"/>
      <c r="F223" s="19"/>
      <c r="G223" s="14"/>
      <c r="H223" s="20"/>
      <c r="I223" s="20"/>
      <c r="J223" s="19"/>
      <c r="K223" s="14"/>
      <c r="L223" s="14"/>
      <c r="M223" s="14"/>
      <c r="N223" s="14"/>
      <c r="O223" s="21" t="str">
        <f t="shared" si="9"/>
        <v/>
      </c>
      <c r="P223" s="21" t="str">
        <f t="shared" si="10"/>
        <v/>
      </c>
      <c r="Q223" s="22" t="str">
        <f>IF($B223="","",IF($J223="","None noted",IF($J223&gt;=Settings!$B$5,"Under warranty","Expired")))</f>
        <v/>
      </c>
      <c r="R223" s="23" t="str">
        <f>IF(OR($B223="",$F223=""),"",ROUND((Settings!$B$5-$F223)/365.25,1))</f>
        <v/>
      </c>
      <c r="S223" s="22" t="str">
        <f t="shared" si="11"/>
        <v/>
      </c>
    </row>
    <row r="224" spans="1:19" x14ac:dyDescent="0.3">
      <c r="A224" s="14"/>
      <c r="B224" s="14"/>
      <c r="C224" s="14"/>
      <c r="D224" s="14"/>
      <c r="E224" s="14"/>
      <c r="F224" s="19"/>
      <c r="G224" s="14"/>
      <c r="H224" s="20"/>
      <c r="I224" s="20"/>
      <c r="J224" s="19"/>
      <c r="K224" s="14"/>
      <c r="L224" s="14"/>
      <c r="M224" s="14"/>
      <c r="N224" s="14"/>
      <c r="O224" s="21" t="str">
        <f t="shared" si="9"/>
        <v/>
      </c>
      <c r="P224" s="21" t="str">
        <f t="shared" si="10"/>
        <v/>
      </c>
      <c r="Q224" s="22" t="str">
        <f>IF($B224="","",IF($J224="","None noted",IF($J224&gt;=Settings!$B$5,"Under warranty","Expired")))</f>
        <v/>
      </c>
      <c r="R224" s="23" t="str">
        <f>IF(OR($B224="",$F224=""),"",ROUND((Settings!$B$5-$F224)/365.25,1))</f>
        <v/>
      </c>
      <c r="S224" s="22" t="str">
        <f t="shared" si="11"/>
        <v/>
      </c>
    </row>
    <row r="225" spans="1:19" x14ac:dyDescent="0.3">
      <c r="A225" s="14"/>
      <c r="B225" s="14"/>
      <c r="C225" s="14"/>
      <c r="D225" s="14"/>
      <c r="E225" s="14"/>
      <c r="F225" s="19"/>
      <c r="G225" s="14"/>
      <c r="H225" s="20"/>
      <c r="I225" s="20"/>
      <c r="J225" s="19"/>
      <c r="K225" s="14"/>
      <c r="L225" s="14"/>
      <c r="M225" s="14"/>
      <c r="N225" s="14"/>
      <c r="O225" s="21" t="str">
        <f t="shared" si="9"/>
        <v/>
      </c>
      <c r="P225" s="21" t="str">
        <f t="shared" si="10"/>
        <v/>
      </c>
      <c r="Q225" s="22" t="str">
        <f>IF($B225="","",IF($J225="","None noted",IF($J225&gt;=Settings!$B$5,"Under warranty","Expired")))</f>
        <v/>
      </c>
      <c r="R225" s="23" t="str">
        <f>IF(OR($B225="",$F225=""),"",ROUND((Settings!$B$5-$F225)/365.25,1))</f>
        <v/>
      </c>
      <c r="S225" s="22" t="str">
        <f t="shared" si="11"/>
        <v/>
      </c>
    </row>
    <row r="226" spans="1:19" x14ac:dyDescent="0.3">
      <c r="A226" s="14"/>
      <c r="B226" s="14"/>
      <c r="C226" s="14"/>
      <c r="D226" s="14"/>
      <c r="E226" s="14"/>
      <c r="F226" s="19"/>
      <c r="G226" s="14"/>
      <c r="H226" s="20"/>
      <c r="I226" s="20"/>
      <c r="J226" s="19"/>
      <c r="K226" s="14"/>
      <c r="L226" s="14"/>
      <c r="M226" s="14"/>
      <c r="N226" s="14"/>
      <c r="O226" s="21" t="str">
        <f t="shared" si="9"/>
        <v/>
      </c>
      <c r="P226" s="21" t="str">
        <f t="shared" si="10"/>
        <v/>
      </c>
      <c r="Q226" s="22" t="str">
        <f>IF($B226="","",IF($J226="","None noted",IF($J226&gt;=Settings!$B$5,"Under warranty","Expired")))</f>
        <v/>
      </c>
      <c r="R226" s="23" t="str">
        <f>IF(OR($B226="",$F226=""),"",ROUND((Settings!$B$5-$F226)/365.25,1))</f>
        <v/>
      </c>
      <c r="S226" s="22" t="str">
        <f t="shared" si="11"/>
        <v/>
      </c>
    </row>
    <row r="227" spans="1:19" x14ac:dyDescent="0.3">
      <c r="A227" s="14"/>
      <c r="B227" s="14"/>
      <c r="C227" s="14"/>
      <c r="D227" s="14"/>
      <c r="E227" s="14"/>
      <c r="F227" s="19"/>
      <c r="G227" s="14"/>
      <c r="H227" s="20"/>
      <c r="I227" s="20"/>
      <c r="J227" s="19"/>
      <c r="K227" s="14"/>
      <c r="L227" s="14"/>
      <c r="M227" s="14"/>
      <c r="N227" s="14"/>
      <c r="O227" s="21" t="str">
        <f t="shared" si="9"/>
        <v/>
      </c>
      <c r="P227" s="21" t="str">
        <f t="shared" si="10"/>
        <v/>
      </c>
      <c r="Q227" s="22" t="str">
        <f>IF($B227="","",IF($J227="","None noted",IF($J227&gt;=Settings!$B$5,"Under warranty","Expired")))</f>
        <v/>
      </c>
      <c r="R227" s="23" t="str">
        <f>IF(OR($B227="",$F227=""),"",ROUND((Settings!$B$5-$F227)/365.25,1))</f>
        <v/>
      </c>
      <c r="S227" s="22" t="str">
        <f t="shared" si="11"/>
        <v/>
      </c>
    </row>
    <row r="228" spans="1:19" x14ac:dyDescent="0.3">
      <c r="A228" s="14"/>
      <c r="B228" s="14"/>
      <c r="C228" s="14"/>
      <c r="D228" s="14"/>
      <c r="E228" s="14"/>
      <c r="F228" s="19"/>
      <c r="G228" s="14"/>
      <c r="H228" s="20"/>
      <c r="I228" s="20"/>
      <c r="J228" s="19"/>
      <c r="K228" s="14"/>
      <c r="L228" s="14"/>
      <c r="M228" s="14"/>
      <c r="N228" s="14"/>
      <c r="O228" s="21" t="str">
        <f t="shared" si="9"/>
        <v/>
      </c>
      <c r="P228" s="21" t="str">
        <f t="shared" si="10"/>
        <v/>
      </c>
      <c r="Q228" s="22" t="str">
        <f>IF($B228="","",IF($J228="","None noted",IF($J228&gt;=Settings!$B$5,"Under warranty","Expired")))</f>
        <v/>
      </c>
      <c r="R228" s="23" t="str">
        <f>IF(OR($B228="",$F228=""),"",ROUND((Settings!$B$5-$F228)/365.25,1))</f>
        <v/>
      </c>
      <c r="S228" s="22" t="str">
        <f t="shared" si="11"/>
        <v/>
      </c>
    </row>
    <row r="229" spans="1:19" x14ac:dyDescent="0.3">
      <c r="A229" s="14"/>
      <c r="B229" s="14"/>
      <c r="C229" s="14"/>
      <c r="D229" s="14"/>
      <c r="E229" s="14"/>
      <c r="F229" s="19"/>
      <c r="G229" s="14"/>
      <c r="H229" s="20"/>
      <c r="I229" s="20"/>
      <c r="J229" s="19"/>
      <c r="K229" s="14"/>
      <c r="L229" s="14"/>
      <c r="M229" s="14"/>
      <c r="N229" s="14"/>
      <c r="O229" s="21" t="str">
        <f t="shared" si="9"/>
        <v/>
      </c>
      <c r="P229" s="21" t="str">
        <f t="shared" si="10"/>
        <v/>
      </c>
      <c r="Q229" s="22" t="str">
        <f>IF($B229="","",IF($J229="","None noted",IF($J229&gt;=Settings!$B$5,"Under warranty","Expired")))</f>
        <v/>
      </c>
      <c r="R229" s="23" t="str">
        <f>IF(OR($B229="",$F229=""),"",ROUND((Settings!$B$5-$F229)/365.25,1))</f>
        <v/>
      </c>
      <c r="S229" s="22" t="str">
        <f t="shared" si="11"/>
        <v/>
      </c>
    </row>
    <row r="230" spans="1:19" x14ac:dyDescent="0.3">
      <c r="A230" s="14"/>
      <c r="B230" s="14"/>
      <c r="C230" s="14"/>
      <c r="D230" s="14"/>
      <c r="E230" s="14"/>
      <c r="F230" s="19"/>
      <c r="G230" s="14"/>
      <c r="H230" s="20"/>
      <c r="I230" s="20"/>
      <c r="J230" s="19"/>
      <c r="K230" s="14"/>
      <c r="L230" s="14"/>
      <c r="M230" s="14"/>
      <c r="N230" s="14"/>
      <c r="O230" s="21" t="str">
        <f t="shared" si="9"/>
        <v/>
      </c>
      <c r="P230" s="21" t="str">
        <f t="shared" si="10"/>
        <v/>
      </c>
      <c r="Q230" s="22" t="str">
        <f>IF($B230="","",IF($J230="","None noted",IF($J230&gt;=Settings!$B$5,"Under warranty","Expired")))</f>
        <v/>
      </c>
      <c r="R230" s="23" t="str">
        <f>IF(OR($B230="",$F230=""),"",ROUND((Settings!$B$5-$F230)/365.25,1))</f>
        <v/>
      </c>
      <c r="S230" s="22" t="str">
        <f t="shared" si="11"/>
        <v/>
      </c>
    </row>
    <row r="231" spans="1:19" x14ac:dyDescent="0.3">
      <c r="A231" s="14"/>
      <c r="B231" s="14"/>
      <c r="C231" s="14"/>
      <c r="D231" s="14"/>
      <c r="E231" s="14"/>
      <c r="F231" s="19"/>
      <c r="G231" s="14"/>
      <c r="H231" s="20"/>
      <c r="I231" s="20"/>
      <c r="J231" s="19"/>
      <c r="K231" s="14"/>
      <c r="L231" s="14"/>
      <c r="M231" s="14"/>
      <c r="N231" s="14"/>
      <c r="O231" s="21" t="str">
        <f t="shared" si="9"/>
        <v/>
      </c>
      <c r="P231" s="21" t="str">
        <f t="shared" si="10"/>
        <v/>
      </c>
      <c r="Q231" s="22" t="str">
        <f>IF($B231="","",IF($J231="","None noted",IF($J231&gt;=Settings!$B$5,"Under warranty","Expired")))</f>
        <v/>
      </c>
      <c r="R231" s="23" t="str">
        <f>IF(OR($B231="",$F231=""),"",ROUND((Settings!$B$5-$F231)/365.25,1))</f>
        <v/>
      </c>
      <c r="S231" s="22" t="str">
        <f t="shared" si="11"/>
        <v/>
      </c>
    </row>
    <row r="232" spans="1:19" x14ac:dyDescent="0.3">
      <c r="A232" s="14"/>
      <c r="B232" s="14"/>
      <c r="C232" s="14"/>
      <c r="D232" s="14"/>
      <c r="E232" s="14"/>
      <c r="F232" s="19"/>
      <c r="G232" s="14"/>
      <c r="H232" s="20"/>
      <c r="I232" s="20"/>
      <c r="J232" s="19"/>
      <c r="K232" s="14"/>
      <c r="L232" s="14"/>
      <c r="M232" s="14"/>
      <c r="N232" s="14"/>
      <c r="O232" s="21" t="str">
        <f t="shared" si="9"/>
        <v/>
      </c>
      <c r="P232" s="21" t="str">
        <f t="shared" si="10"/>
        <v/>
      </c>
      <c r="Q232" s="22" t="str">
        <f>IF($B232="","",IF($J232="","None noted",IF($J232&gt;=Settings!$B$5,"Under warranty","Expired")))</f>
        <v/>
      </c>
      <c r="R232" s="23" t="str">
        <f>IF(OR($B232="",$F232=""),"",ROUND((Settings!$B$5-$F232)/365.25,1))</f>
        <v/>
      </c>
      <c r="S232" s="22" t="str">
        <f t="shared" si="11"/>
        <v/>
      </c>
    </row>
    <row r="233" spans="1:19" x14ac:dyDescent="0.3">
      <c r="A233" s="14"/>
      <c r="B233" s="14"/>
      <c r="C233" s="14"/>
      <c r="D233" s="14"/>
      <c r="E233" s="14"/>
      <c r="F233" s="19"/>
      <c r="G233" s="14"/>
      <c r="H233" s="20"/>
      <c r="I233" s="20"/>
      <c r="J233" s="19"/>
      <c r="K233" s="14"/>
      <c r="L233" s="14"/>
      <c r="M233" s="14"/>
      <c r="N233" s="14"/>
      <c r="O233" s="21" t="str">
        <f t="shared" si="9"/>
        <v/>
      </c>
      <c r="P233" s="21" t="str">
        <f t="shared" si="10"/>
        <v/>
      </c>
      <c r="Q233" s="22" t="str">
        <f>IF($B233="","",IF($J233="","None noted",IF($J233&gt;=Settings!$B$5,"Under warranty","Expired")))</f>
        <v/>
      </c>
      <c r="R233" s="23" t="str">
        <f>IF(OR($B233="",$F233=""),"",ROUND((Settings!$B$5-$F233)/365.25,1))</f>
        <v/>
      </c>
      <c r="S233" s="22" t="str">
        <f t="shared" si="11"/>
        <v/>
      </c>
    </row>
    <row r="234" spans="1:19" x14ac:dyDescent="0.3">
      <c r="A234" s="14"/>
      <c r="B234" s="14"/>
      <c r="C234" s="14"/>
      <c r="D234" s="14"/>
      <c r="E234" s="14"/>
      <c r="F234" s="19"/>
      <c r="G234" s="14"/>
      <c r="H234" s="20"/>
      <c r="I234" s="20"/>
      <c r="J234" s="19"/>
      <c r="K234" s="14"/>
      <c r="L234" s="14"/>
      <c r="M234" s="14"/>
      <c r="N234" s="14"/>
      <c r="O234" s="21" t="str">
        <f t="shared" si="9"/>
        <v/>
      </c>
      <c r="P234" s="21" t="str">
        <f t="shared" si="10"/>
        <v/>
      </c>
      <c r="Q234" s="22" t="str">
        <f>IF($B234="","",IF($J234="","None noted",IF($J234&gt;=Settings!$B$5,"Under warranty","Expired")))</f>
        <v/>
      </c>
      <c r="R234" s="23" t="str">
        <f>IF(OR($B234="",$F234=""),"",ROUND((Settings!$B$5-$F234)/365.25,1))</f>
        <v/>
      </c>
      <c r="S234" s="22" t="str">
        <f t="shared" si="11"/>
        <v/>
      </c>
    </row>
    <row r="235" spans="1:19" x14ac:dyDescent="0.3">
      <c r="A235" s="14"/>
      <c r="B235" s="14"/>
      <c r="C235" s="14"/>
      <c r="D235" s="14"/>
      <c r="E235" s="14"/>
      <c r="F235" s="19"/>
      <c r="G235" s="14"/>
      <c r="H235" s="20"/>
      <c r="I235" s="20"/>
      <c r="J235" s="19"/>
      <c r="K235" s="14"/>
      <c r="L235" s="14"/>
      <c r="M235" s="14"/>
      <c r="N235" s="14"/>
      <c r="O235" s="21" t="str">
        <f t="shared" si="9"/>
        <v/>
      </c>
      <c r="P235" s="21" t="str">
        <f t="shared" si="10"/>
        <v/>
      </c>
      <c r="Q235" s="22" t="str">
        <f>IF($B235="","",IF($J235="","None noted",IF($J235&gt;=Settings!$B$5,"Under warranty","Expired")))</f>
        <v/>
      </c>
      <c r="R235" s="23" t="str">
        <f>IF(OR($B235="",$F235=""),"",ROUND((Settings!$B$5-$F235)/365.25,1))</f>
        <v/>
      </c>
      <c r="S235" s="22" t="str">
        <f t="shared" si="11"/>
        <v/>
      </c>
    </row>
    <row r="236" spans="1:19" x14ac:dyDescent="0.3">
      <c r="A236" s="14"/>
      <c r="B236" s="14"/>
      <c r="C236" s="14"/>
      <c r="D236" s="14"/>
      <c r="E236" s="14"/>
      <c r="F236" s="19"/>
      <c r="G236" s="14"/>
      <c r="H236" s="20"/>
      <c r="I236" s="20"/>
      <c r="J236" s="19"/>
      <c r="K236" s="14"/>
      <c r="L236" s="14"/>
      <c r="M236" s="14"/>
      <c r="N236" s="14"/>
      <c r="O236" s="21" t="str">
        <f t="shared" si="9"/>
        <v/>
      </c>
      <c r="P236" s="21" t="str">
        <f t="shared" si="10"/>
        <v/>
      </c>
      <c r="Q236" s="22" t="str">
        <f>IF($B236="","",IF($J236="","None noted",IF($J236&gt;=Settings!$B$5,"Under warranty","Expired")))</f>
        <v/>
      </c>
      <c r="R236" s="23" t="str">
        <f>IF(OR($B236="",$F236=""),"",ROUND((Settings!$B$5-$F236)/365.25,1))</f>
        <v/>
      </c>
      <c r="S236" s="22" t="str">
        <f t="shared" si="11"/>
        <v/>
      </c>
    </row>
    <row r="237" spans="1:19" x14ac:dyDescent="0.3">
      <c r="A237" s="14"/>
      <c r="B237" s="14"/>
      <c r="C237" s="14"/>
      <c r="D237" s="14"/>
      <c r="E237" s="14"/>
      <c r="F237" s="19"/>
      <c r="G237" s="14"/>
      <c r="H237" s="20"/>
      <c r="I237" s="20"/>
      <c r="J237" s="19"/>
      <c r="K237" s="14"/>
      <c r="L237" s="14"/>
      <c r="M237" s="14"/>
      <c r="N237" s="14"/>
      <c r="O237" s="21" t="str">
        <f t="shared" si="9"/>
        <v/>
      </c>
      <c r="P237" s="21" t="str">
        <f t="shared" si="10"/>
        <v/>
      </c>
      <c r="Q237" s="22" t="str">
        <f>IF($B237="","",IF($J237="","None noted",IF($J237&gt;=Settings!$B$5,"Under warranty","Expired")))</f>
        <v/>
      </c>
      <c r="R237" s="23" t="str">
        <f>IF(OR($B237="",$F237=""),"",ROUND((Settings!$B$5-$F237)/365.25,1))</f>
        <v/>
      </c>
      <c r="S237" s="22" t="str">
        <f t="shared" si="11"/>
        <v/>
      </c>
    </row>
    <row r="238" spans="1:19" x14ac:dyDescent="0.3">
      <c r="A238" s="14"/>
      <c r="B238" s="14"/>
      <c r="C238" s="14"/>
      <c r="D238" s="14"/>
      <c r="E238" s="14"/>
      <c r="F238" s="19"/>
      <c r="G238" s="14"/>
      <c r="H238" s="20"/>
      <c r="I238" s="20"/>
      <c r="J238" s="19"/>
      <c r="K238" s="14"/>
      <c r="L238" s="14"/>
      <c r="M238" s="14"/>
      <c r="N238" s="14"/>
      <c r="O238" s="21" t="str">
        <f t="shared" si="9"/>
        <v/>
      </c>
      <c r="P238" s="21" t="str">
        <f t="shared" si="10"/>
        <v/>
      </c>
      <c r="Q238" s="22" t="str">
        <f>IF($B238="","",IF($J238="","None noted",IF($J238&gt;=Settings!$B$5,"Under warranty","Expired")))</f>
        <v/>
      </c>
      <c r="R238" s="23" t="str">
        <f>IF(OR($B238="",$F238=""),"",ROUND((Settings!$B$5-$F238)/365.25,1))</f>
        <v/>
      </c>
      <c r="S238" s="22" t="str">
        <f t="shared" si="11"/>
        <v/>
      </c>
    </row>
    <row r="239" spans="1:19" x14ac:dyDescent="0.3">
      <c r="A239" s="14"/>
      <c r="B239" s="14"/>
      <c r="C239" s="14"/>
      <c r="D239" s="14"/>
      <c r="E239" s="14"/>
      <c r="F239" s="19"/>
      <c r="G239" s="14"/>
      <c r="H239" s="20"/>
      <c r="I239" s="20"/>
      <c r="J239" s="19"/>
      <c r="K239" s="14"/>
      <c r="L239" s="14"/>
      <c r="M239" s="14"/>
      <c r="N239" s="14"/>
      <c r="O239" s="21" t="str">
        <f t="shared" si="9"/>
        <v/>
      </c>
      <c r="P239" s="21" t="str">
        <f t="shared" si="10"/>
        <v/>
      </c>
      <c r="Q239" s="22" t="str">
        <f>IF($B239="","",IF($J239="","None noted",IF($J239&gt;=Settings!$B$5,"Under warranty","Expired")))</f>
        <v/>
      </c>
      <c r="R239" s="23" t="str">
        <f>IF(OR($B239="",$F239=""),"",ROUND((Settings!$B$5-$F239)/365.25,1))</f>
        <v/>
      </c>
      <c r="S239" s="22" t="str">
        <f t="shared" si="11"/>
        <v/>
      </c>
    </row>
    <row r="240" spans="1:19" x14ac:dyDescent="0.3">
      <c r="A240" s="14"/>
      <c r="B240" s="14"/>
      <c r="C240" s="14"/>
      <c r="D240" s="14"/>
      <c r="E240" s="14"/>
      <c r="F240" s="19"/>
      <c r="G240" s="14"/>
      <c r="H240" s="20"/>
      <c r="I240" s="20"/>
      <c r="J240" s="19"/>
      <c r="K240" s="14"/>
      <c r="L240" s="14"/>
      <c r="M240" s="14"/>
      <c r="N240" s="14"/>
      <c r="O240" s="21" t="str">
        <f t="shared" si="9"/>
        <v/>
      </c>
      <c r="P240" s="21" t="str">
        <f t="shared" si="10"/>
        <v/>
      </c>
      <c r="Q240" s="22" t="str">
        <f>IF($B240="","",IF($J240="","None noted",IF($J240&gt;=Settings!$B$5,"Under warranty","Expired")))</f>
        <v/>
      </c>
      <c r="R240" s="23" t="str">
        <f>IF(OR($B240="",$F240=""),"",ROUND((Settings!$B$5-$F240)/365.25,1))</f>
        <v/>
      </c>
      <c r="S240" s="22" t="str">
        <f t="shared" si="11"/>
        <v/>
      </c>
    </row>
    <row r="241" spans="1:19" x14ac:dyDescent="0.3">
      <c r="A241" s="14"/>
      <c r="B241" s="14"/>
      <c r="C241" s="14"/>
      <c r="D241" s="14"/>
      <c r="E241" s="14"/>
      <c r="F241" s="19"/>
      <c r="G241" s="14"/>
      <c r="H241" s="20"/>
      <c r="I241" s="20"/>
      <c r="J241" s="19"/>
      <c r="K241" s="14"/>
      <c r="L241" s="14"/>
      <c r="M241" s="14"/>
      <c r="N241" s="14"/>
      <c r="O241" s="21" t="str">
        <f t="shared" si="9"/>
        <v/>
      </c>
      <c r="P241" s="21" t="str">
        <f t="shared" si="10"/>
        <v/>
      </c>
      <c r="Q241" s="22" t="str">
        <f>IF($B241="","",IF($J241="","None noted",IF($J241&gt;=Settings!$B$5,"Under warranty","Expired")))</f>
        <v/>
      </c>
      <c r="R241" s="23" t="str">
        <f>IF(OR($B241="",$F241=""),"",ROUND((Settings!$B$5-$F241)/365.25,1))</f>
        <v/>
      </c>
      <c r="S241" s="22" t="str">
        <f t="shared" si="11"/>
        <v/>
      </c>
    </row>
    <row r="242" spans="1:19" x14ac:dyDescent="0.3">
      <c r="A242" s="14"/>
      <c r="B242" s="14"/>
      <c r="C242" s="14"/>
      <c r="D242" s="14"/>
      <c r="E242" s="14"/>
      <c r="F242" s="19"/>
      <c r="G242" s="14"/>
      <c r="H242" s="20"/>
      <c r="I242" s="20"/>
      <c r="J242" s="19"/>
      <c r="K242" s="14"/>
      <c r="L242" s="14"/>
      <c r="M242" s="14"/>
      <c r="N242" s="14"/>
      <c r="O242" s="21" t="str">
        <f t="shared" si="9"/>
        <v/>
      </c>
      <c r="P242" s="21" t="str">
        <f t="shared" si="10"/>
        <v/>
      </c>
      <c r="Q242" s="22" t="str">
        <f>IF($B242="","",IF($J242="","None noted",IF($J242&gt;=Settings!$B$5,"Under warranty","Expired")))</f>
        <v/>
      </c>
      <c r="R242" s="23" t="str">
        <f>IF(OR($B242="",$F242=""),"",ROUND((Settings!$B$5-$F242)/365.25,1))</f>
        <v/>
      </c>
      <c r="S242" s="22" t="str">
        <f t="shared" si="11"/>
        <v/>
      </c>
    </row>
    <row r="243" spans="1:19" x14ac:dyDescent="0.3">
      <c r="A243" s="14"/>
      <c r="B243" s="14"/>
      <c r="C243" s="14"/>
      <c r="D243" s="14"/>
      <c r="E243" s="14"/>
      <c r="F243" s="19"/>
      <c r="G243" s="14"/>
      <c r="H243" s="20"/>
      <c r="I243" s="20"/>
      <c r="J243" s="19"/>
      <c r="K243" s="14"/>
      <c r="L243" s="14"/>
      <c r="M243" s="14"/>
      <c r="N243" s="14"/>
      <c r="O243" s="21" t="str">
        <f t="shared" si="9"/>
        <v/>
      </c>
      <c r="P243" s="21" t="str">
        <f t="shared" si="10"/>
        <v/>
      </c>
      <c r="Q243" s="22" t="str">
        <f>IF($B243="","",IF($J243="","None noted",IF($J243&gt;=Settings!$B$5,"Under warranty","Expired")))</f>
        <v/>
      </c>
      <c r="R243" s="23" t="str">
        <f>IF(OR($B243="",$F243=""),"",ROUND((Settings!$B$5-$F243)/365.25,1))</f>
        <v/>
      </c>
      <c r="S243" s="22" t="str">
        <f t="shared" si="11"/>
        <v/>
      </c>
    </row>
    <row r="244" spans="1:19" x14ac:dyDescent="0.3">
      <c r="A244" s="14"/>
      <c r="B244" s="14"/>
      <c r="C244" s="14"/>
      <c r="D244" s="14"/>
      <c r="E244" s="14"/>
      <c r="F244" s="19"/>
      <c r="G244" s="14"/>
      <c r="H244" s="20"/>
      <c r="I244" s="20"/>
      <c r="J244" s="19"/>
      <c r="K244" s="14"/>
      <c r="L244" s="14"/>
      <c r="M244" s="14"/>
      <c r="N244" s="14"/>
      <c r="O244" s="21" t="str">
        <f t="shared" si="9"/>
        <v/>
      </c>
      <c r="P244" s="21" t="str">
        <f t="shared" si="10"/>
        <v/>
      </c>
      <c r="Q244" s="22" t="str">
        <f>IF($B244="","",IF($J244="","None noted",IF($J244&gt;=Settings!$B$5,"Under warranty","Expired")))</f>
        <v/>
      </c>
      <c r="R244" s="23" t="str">
        <f>IF(OR($B244="",$F244=""),"",ROUND((Settings!$B$5-$F244)/365.25,1))</f>
        <v/>
      </c>
      <c r="S244" s="22" t="str">
        <f t="shared" si="11"/>
        <v/>
      </c>
    </row>
    <row r="245" spans="1:19" x14ac:dyDescent="0.3">
      <c r="A245" s="14"/>
      <c r="B245" s="14"/>
      <c r="C245" s="14"/>
      <c r="D245" s="14"/>
      <c r="E245" s="14"/>
      <c r="F245" s="19"/>
      <c r="G245" s="14"/>
      <c r="H245" s="20"/>
      <c r="I245" s="20"/>
      <c r="J245" s="19"/>
      <c r="K245" s="14"/>
      <c r="L245" s="14"/>
      <c r="M245" s="14"/>
      <c r="N245" s="14"/>
      <c r="O245" s="21" t="str">
        <f t="shared" si="9"/>
        <v/>
      </c>
      <c r="P245" s="21" t="str">
        <f t="shared" si="10"/>
        <v/>
      </c>
      <c r="Q245" s="22" t="str">
        <f>IF($B245="","",IF($J245="","None noted",IF($J245&gt;=Settings!$B$5,"Under warranty","Expired")))</f>
        <v/>
      </c>
      <c r="R245" s="23" t="str">
        <f>IF(OR($B245="",$F245=""),"",ROUND((Settings!$B$5-$F245)/365.25,1))</f>
        <v/>
      </c>
      <c r="S245" s="22" t="str">
        <f t="shared" si="11"/>
        <v/>
      </c>
    </row>
    <row r="246" spans="1:19" x14ac:dyDescent="0.3">
      <c r="A246" s="14"/>
      <c r="B246" s="14"/>
      <c r="C246" s="14"/>
      <c r="D246" s="14"/>
      <c r="E246" s="14"/>
      <c r="F246" s="19"/>
      <c r="G246" s="14"/>
      <c r="H246" s="20"/>
      <c r="I246" s="20"/>
      <c r="J246" s="19"/>
      <c r="K246" s="14"/>
      <c r="L246" s="14"/>
      <c r="M246" s="14"/>
      <c r="N246" s="14"/>
      <c r="O246" s="21" t="str">
        <f t="shared" si="9"/>
        <v/>
      </c>
      <c r="P246" s="21" t="str">
        <f t="shared" si="10"/>
        <v/>
      </c>
      <c r="Q246" s="22" t="str">
        <f>IF($B246="","",IF($J246="","None noted",IF($J246&gt;=Settings!$B$5,"Under warranty","Expired")))</f>
        <v/>
      </c>
      <c r="R246" s="23" t="str">
        <f>IF(OR($B246="",$F246=""),"",ROUND((Settings!$B$5-$F246)/365.25,1))</f>
        <v/>
      </c>
      <c r="S246" s="22" t="str">
        <f t="shared" si="11"/>
        <v/>
      </c>
    </row>
    <row r="247" spans="1:19" x14ac:dyDescent="0.3">
      <c r="A247" s="14"/>
      <c r="B247" s="14"/>
      <c r="C247" s="14"/>
      <c r="D247" s="14"/>
      <c r="E247" s="14"/>
      <c r="F247" s="19"/>
      <c r="G247" s="14"/>
      <c r="H247" s="20"/>
      <c r="I247" s="20"/>
      <c r="J247" s="19"/>
      <c r="K247" s="14"/>
      <c r="L247" s="14"/>
      <c r="M247" s="14"/>
      <c r="N247" s="14"/>
      <c r="O247" s="21" t="str">
        <f t="shared" si="9"/>
        <v/>
      </c>
      <c r="P247" s="21" t="str">
        <f t="shared" si="10"/>
        <v/>
      </c>
      <c r="Q247" s="22" t="str">
        <f>IF($B247="","",IF($J247="","None noted",IF($J247&gt;=Settings!$B$5,"Under warranty","Expired")))</f>
        <v/>
      </c>
      <c r="R247" s="23" t="str">
        <f>IF(OR($B247="",$F247=""),"",ROUND((Settings!$B$5-$F247)/365.25,1))</f>
        <v/>
      </c>
      <c r="S247" s="22" t="str">
        <f t="shared" si="11"/>
        <v/>
      </c>
    </row>
    <row r="248" spans="1:19" x14ac:dyDescent="0.3">
      <c r="A248" s="14"/>
      <c r="B248" s="14"/>
      <c r="C248" s="14"/>
      <c r="D248" s="14"/>
      <c r="E248" s="14"/>
      <c r="F248" s="19"/>
      <c r="G248" s="14"/>
      <c r="H248" s="20"/>
      <c r="I248" s="20"/>
      <c r="J248" s="19"/>
      <c r="K248" s="14"/>
      <c r="L248" s="14"/>
      <c r="M248" s="14"/>
      <c r="N248" s="14"/>
      <c r="O248" s="21" t="str">
        <f t="shared" si="9"/>
        <v/>
      </c>
      <c r="P248" s="21" t="str">
        <f t="shared" si="10"/>
        <v/>
      </c>
      <c r="Q248" s="22" t="str">
        <f>IF($B248="","",IF($J248="","None noted",IF($J248&gt;=Settings!$B$5,"Under warranty","Expired")))</f>
        <v/>
      </c>
      <c r="R248" s="23" t="str">
        <f>IF(OR($B248="",$F248=""),"",ROUND((Settings!$B$5-$F248)/365.25,1))</f>
        <v/>
      </c>
      <c r="S248" s="22" t="str">
        <f t="shared" si="11"/>
        <v/>
      </c>
    </row>
    <row r="249" spans="1:19" x14ac:dyDescent="0.3">
      <c r="A249" s="14"/>
      <c r="B249" s="14"/>
      <c r="C249" s="14"/>
      <c r="D249" s="14"/>
      <c r="E249" s="14"/>
      <c r="F249" s="19"/>
      <c r="G249" s="14"/>
      <c r="H249" s="20"/>
      <c r="I249" s="20"/>
      <c r="J249" s="19"/>
      <c r="K249" s="14"/>
      <c r="L249" s="14"/>
      <c r="M249" s="14"/>
      <c r="N249" s="14"/>
      <c r="O249" s="21" t="str">
        <f t="shared" si="9"/>
        <v/>
      </c>
      <c r="P249" s="21" t="str">
        <f t="shared" si="10"/>
        <v/>
      </c>
      <c r="Q249" s="22" t="str">
        <f>IF($B249="","",IF($J249="","None noted",IF($J249&gt;=Settings!$B$5,"Under warranty","Expired")))</f>
        <v/>
      </c>
      <c r="R249" s="23" t="str">
        <f>IF(OR($B249="",$F249=""),"",ROUND((Settings!$B$5-$F249)/365.25,1))</f>
        <v/>
      </c>
      <c r="S249" s="22" t="str">
        <f t="shared" si="11"/>
        <v/>
      </c>
    </row>
    <row r="250" spans="1:19" x14ac:dyDescent="0.3">
      <c r="A250" s="14"/>
      <c r="B250" s="14"/>
      <c r="C250" s="14"/>
      <c r="D250" s="14"/>
      <c r="E250" s="14"/>
      <c r="F250" s="19"/>
      <c r="G250" s="14"/>
      <c r="H250" s="20"/>
      <c r="I250" s="20"/>
      <c r="J250" s="19"/>
      <c r="K250" s="14"/>
      <c r="L250" s="14"/>
      <c r="M250" s="14"/>
      <c r="N250" s="14"/>
      <c r="O250" s="21" t="str">
        <f t="shared" si="9"/>
        <v/>
      </c>
      <c r="P250" s="21" t="str">
        <f t="shared" si="10"/>
        <v/>
      </c>
      <c r="Q250" s="22" t="str">
        <f>IF($B250="","",IF($J250="","None noted",IF($J250&gt;=Settings!$B$5,"Under warranty","Expired")))</f>
        <v/>
      </c>
      <c r="R250" s="23" t="str">
        <f>IF(OR($B250="",$F250=""),"",ROUND((Settings!$B$5-$F250)/365.25,1))</f>
        <v/>
      </c>
      <c r="S250" s="22" t="str">
        <f t="shared" si="11"/>
        <v/>
      </c>
    </row>
    <row r="251" spans="1:19" x14ac:dyDescent="0.3">
      <c r="A251" s="14"/>
      <c r="B251" s="14"/>
      <c r="C251" s="14"/>
      <c r="D251" s="14"/>
      <c r="E251" s="14"/>
      <c r="F251" s="19"/>
      <c r="G251" s="14"/>
      <c r="H251" s="20"/>
      <c r="I251" s="20"/>
      <c r="J251" s="19"/>
      <c r="K251" s="14"/>
      <c r="L251" s="14"/>
      <c r="M251" s="14"/>
      <c r="N251" s="14"/>
      <c r="O251" s="21" t="str">
        <f t="shared" si="9"/>
        <v/>
      </c>
      <c r="P251" s="21" t="str">
        <f t="shared" si="10"/>
        <v/>
      </c>
      <c r="Q251" s="22" t="str">
        <f>IF($B251="","",IF($J251="","None noted",IF($J251&gt;=Settings!$B$5,"Under warranty","Expired")))</f>
        <v/>
      </c>
      <c r="R251" s="23" t="str">
        <f>IF(OR($B251="",$F251=""),"",ROUND((Settings!$B$5-$F251)/365.25,1))</f>
        <v/>
      </c>
      <c r="S251" s="22" t="str">
        <f t="shared" si="11"/>
        <v/>
      </c>
    </row>
    <row r="252" spans="1:19" x14ac:dyDescent="0.3">
      <c r="A252" s="14"/>
      <c r="B252" s="14"/>
      <c r="C252" s="14"/>
      <c r="D252" s="14"/>
      <c r="E252" s="14"/>
      <c r="F252" s="19"/>
      <c r="G252" s="14"/>
      <c r="H252" s="20"/>
      <c r="I252" s="20"/>
      <c r="J252" s="19"/>
      <c r="K252" s="14"/>
      <c r="L252" s="14"/>
      <c r="M252" s="14"/>
      <c r="N252" s="14"/>
      <c r="O252" s="21" t="str">
        <f t="shared" si="9"/>
        <v/>
      </c>
      <c r="P252" s="21" t="str">
        <f t="shared" si="10"/>
        <v/>
      </c>
      <c r="Q252" s="22" t="str">
        <f>IF($B252="","",IF($J252="","None noted",IF($J252&gt;=Settings!$B$5,"Under warranty","Expired")))</f>
        <v/>
      </c>
      <c r="R252" s="23" t="str">
        <f>IF(OR($B252="",$F252=""),"",ROUND((Settings!$B$5-$F252)/365.25,1))</f>
        <v/>
      </c>
      <c r="S252" s="22" t="str">
        <f t="shared" si="11"/>
        <v/>
      </c>
    </row>
    <row r="253" spans="1:19" x14ac:dyDescent="0.3">
      <c r="A253" s="14"/>
      <c r="B253" s="14"/>
      <c r="C253" s="14"/>
      <c r="D253" s="14"/>
      <c r="E253" s="14"/>
      <c r="F253" s="19"/>
      <c r="G253" s="14"/>
      <c r="H253" s="20"/>
      <c r="I253" s="20"/>
      <c r="J253" s="19"/>
      <c r="K253" s="14"/>
      <c r="L253" s="14"/>
      <c r="M253" s="14"/>
      <c r="N253" s="14"/>
      <c r="O253" s="21" t="str">
        <f t="shared" si="9"/>
        <v/>
      </c>
      <c r="P253" s="21" t="str">
        <f t="shared" si="10"/>
        <v/>
      </c>
      <c r="Q253" s="22" t="str">
        <f>IF($B253="","",IF($J253="","None noted",IF($J253&gt;=Settings!$B$5,"Under warranty","Expired")))</f>
        <v/>
      </c>
      <c r="R253" s="23" t="str">
        <f>IF(OR($B253="",$F253=""),"",ROUND((Settings!$B$5-$F253)/365.25,1))</f>
        <v/>
      </c>
      <c r="S253" s="22" t="str">
        <f t="shared" si="11"/>
        <v/>
      </c>
    </row>
    <row r="254" spans="1:19" x14ac:dyDescent="0.3">
      <c r="A254" s="14"/>
      <c r="B254" s="14"/>
      <c r="C254" s="14"/>
      <c r="D254" s="14"/>
      <c r="E254" s="14"/>
      <c r="F254" s="19"/>
      <c r="G254" s="14"/>
      <c r="H254" s="20"/>
      <c r="I254" s="20"/>
      <c r="J254" s="19"/>
      <c r="K254" s="14"/>
      <c r="L254" s="14"/>
      <c r="M254" s="14"/>
      <c r="N254" s="14"/>
      <c r="O254" s="21" t="str">
        <f t="shared" si="9"/>
        <v/>
      </c>
      <c r="P254" s="21" t="str">
        <f t="shared" si="10"/>
        <v/>
      </c>
      <c r="Q254" s="22" t="str">
        <f>IF($B254="","",IF($J254="","None noted",IF($J254&gt;=Settings!$B$5,"Under warranty","Expired")))</f>
        <v/>
      </c>
      <c r="R254" s="23" t="str">
        <f>IF(OR($B254="",$F254=""),"",ROUND((Settings!$B$5-$F254)/365.25,1))</f>
        <v/>
      </c>
      <c r="S254" s="22" t="str">
        <f t="shared" si="11"/>
        <v/>
      </c>
    </row>
    <row r="255" spans="1:19" x14ac:dyDescent="0.3">
      <c r="A255" s="14"/>
      <c r="B255" s="14"/>
      <c r="C255" s="14"/>
      <c r="D255" s="14"/>
      <c r="E255" s="14"/>
      <c r="F255" s="19"/>
      <c r="G255" s="14"/>
      <c r="H255" s="20"/>
      <c r="I255" s="20"/>
      <c r="J255" s="19"/>
      <c r="K255" s="14"/>
      <c r="L255" s="14"/>
      <c r="M255" s="14"/>
      <c r="N255" s="14"/>
      <c r="O255" s="21" t="str">
        <f t="shared" si="9"/>
        <v/>
      </c>
      <c r="P255" s="21" t="str">
        <f t="shared" si="10"/>
        <v/>
      </c>
      <c r="Q255" s="22" t="str">
        <f>IF($B255="","",IF($J255="","None noted",IF($J255&gt;=Settings!$B$5,"Under warranty","Expired")))</f>
        <v/>
      </c>
      <c r="R255" s="23" t="str">
        <f>IF(OR($B255="",$F255=""),"",ROUND((Settings!$B$5-$F255)/365.25,1))</f>
        <v/>
      </c>
      <c r="S255" s="22" t="str">
        <f t="shared" si="11"/>
        <v/>
      </c>
    </row>
    <row r="256" spans="1:19" x14ac:dyDescent="0.3">
      <c r="A256" s="14"/>
      <c r="B256" s="14"/>
      <c r="C256" s="14"/>
      <c r="D256" s="14"/>
      <c r="E256" s="14"/>
      <c r="F256" s="19"/>
      <c r="G256" s="14"/>
      <c r="H256" s="20"/>
      <c r="I256" s="20"/>
      <c r="J256" s="19"/>
      <c r="K256" s="14"/>
      <c r="L256" s="14"/>
      <c r="M256" s="14"/>
      <c r="N256" s="14"/>
      <c r="O256" s="21" t="str">
        <f t="shared" si="9"/>
        <v/>
      </c>
      <c r="P256" s="21" t="str">
        <f t="shared" si="10"/>
        <v/>
      </c>
      <c r="Q256" s="22" t="str">
        <f>IF($B256="","",IF($J256="","None noted",IF($J256&gt;=Settings!$B$5,"Under warranty","Expired")))</f>
        <v/>
      </c>
      <c r="R256" s="23" t="str">
        <f>IF(OR($B256="",$F256=""),"",ROUND((Settings!$B$5-$F256)/365.25,1))</f>
        <v/>
      </c>
      <c r="S256" s="22" t="str">
        <f t="shared" si="11"/>
        <v/>
      </c>
    </row>
    <row r="257" spans="1:19" x14ac:dyDescent="0.3">
      <c r="A257" s="14"/>
      <c r="B257" s="14"/>
      <c r="C257" s="14"/>
      <c r="D257" s="14"/>
      <c r="E257" s="14"/>
      <c r="F257" s="19"/>
      <c r="G257" s="14"/>
      <c r="H257" s="20"/>
      <c r="I257" s="20"/>
      <c r="J257" s="19"/>
      <c r="K257" s="14"/>
      <c r="L257" s="14"/>
      <c r="M257" s="14"/>
      <c r="N257" s="14"/>
      <c r="O257" s="21" t="str">
        <f t="shared" si="9"/>
        <v/>
      </c>
      <c r="P257" s="21" t="str">
        <f t="shared" si="10"/>
        <v/>
      </c>
      <c r="Q257" s="22" t="str">
        <f>IF($B257="","",IF($J257="","None noted",IF($J257&gt;=Settings!$B$5,"Under warranty","Expired")))</f>
        <v/>
      </c>
      <c r="R257" s="23" t="str">
        <f>IF(OR($B257="",$F257=""),"",ROUND((Settings!$B$5-$F257)/365.25,1))</f>
        <v/>
      </c>
      <c r="S257" s="22" t="str">
        <f t="shared" si="11"/>
        <v/>
      </c>
    </row>
    <row r="258" spans="1:19" x14ac:dyDescent="0.3">
      <c r="A258" s="14"/>
      <c r="B258" s="14"/>
      <c r="C258" s="14"/>
      <c r="D258" s="14"/>
      <c r="E258" s="14"/>
      <c r="F258" s="19"/>
      <c r="G258" s="14"/>
      <c r="H258" s="20"/>
      <c r="I258" s="20"/>
      <c r="J258" s="19"/>
      <c r="K258" s="14"/>
      <c r="L258" s="14"/>
      <c r="M258" s="14"/>
      <c r="N258" s="14"/>
      <c r="O258" s="21" t="str">
        <f t="shared" si="9"/>
        <v/>
      </c>
      <c r="P258" s="21" t="str">
        <f t="shared" si="10"/>
        <v/>
      </c>
      <c r="Q258" s="22" t="str">
        <f>IF($B258="","",IF($J258="","None noted",IF($J258&gt;=Settings!$B$5,"Under warranty","Expired")))</f>
        <v/>
      </c>
      <c r="R258" s="23" t="str">
        <f>IF(OR($B258="",$F258=""),"",ROUND((Settings!$B$5-$F258)/365.25,1))</f>
        <v/>
      </c>
      <c r="S258" s="22" t="str">
        <f t="shared" si="11"/>
        <v/>
      </c>
    </row>
    <row r="259" spans="1:19" x14ac:dyDescent="0.3">
      <c r="A259" s="14"/>
      <c r="B259" s="14"/>
      <c r="C259" s="14"/>
      <c r="D259" s="14"/>
      <c r="E259" s="14"/>
      <c r="F259" s="19"/>
      <c r="G259" s="14"/>
      <c r="H259" s="20"/>
      <c r="I259" s="20"/>
      <c r="J259" s="19"/>
      <c r="K259" s="14"/>
      <c r="L259" s="14"/>
      <c r="M259" s="14"/>
      <c r="N259" s="14"/>
      <c r="O259" s="21" t="str">
        <f t="shared" si="9"/>
        <v/>
      </c>
      <c r="P259" s="21" t="str">
        <f t="shared" si="10"/>
        <v/>
      </c>
      <c r="Q259" s="22" t="str">
        <f>IF($B259="","",IF($J259="","None noted",IF($J259&gt;=Settings!$B$5,"Under warranty","Expired")))</f>
        <v/>
      </c>
      <c r="R259" s="23" t="str">
        <f>IF(OR($B259="",$F259=""),"",ROUND((Settings!$B$5-$F259)/365.25,1))</f>
        <v/>
      </c>
      <c r="S259" s="22" t="str">
        <f t="shared" si="11"/>
        <v/>
      </c>
    </row>
    <row r="260" spans="1:19" x14ac:dyDescent="0.3">
      <c r="A260" s="14"/>
      <c r="B260" s="14"/>
      <c r="C260" s="14"/>
      <c r="D260" s="14"/>
      <c r="E260" s="14"/>
      <c r="F260" s="19"/>
      <c r="G260" s="14"/>
      <c r="H260" s="20"/>
      <c r="I260" s="20"/>
      <c r="J260" s="19"/>
      <c r="K260" s="14"/>
      <c r="L260" s="14"/>
      <c r="M260" s="14"/>
      <c r="N260" s="14"/>
      <c r="O260" s="21" t="str">
        <f t="shared" ref="O260:O323" si="12">IF($B260="","",IF($G260="",1,N($G260))*N($H260))</f>
        <v/>
      </c>
      <c r="P260" s="21" t="str">
        <f t="shared" ref="P260:P323" si="13">IF($B260="","",IF($G260="",1,N($G260))*IF($I260="",N($H260),N($I260)))</f>
        <v/>
      </c>
      <c r="Q260" s="22" t="str">
        <f>IF($B260="","",IF($J260="","None noted",IF($J260&gt;=Settings!$B$5,"Under warranty","Expired")))</f>
        <v/>
      </c>
      <c r="R260" s="23" t="str">
        <f>IF(OR($B260="",$F260=""),"",ROUND((Settings!$B$5-$F260)/365.25,1))</f>
        <v/>
      </c>
      <c r="S260" s="22" t="str">
        <f t="shared" ref="S260:S323" si="14">IF($B260="","",IF(AND($L260="Yes",$M260="Yes"),"Complete","Missing"))</f>
        <v/>
      </c>
    </row>
    <row r="261" spans="1:19" x14ac:dyDescent="0.3">
      <c r="A261" s="14"/>
      <c r="B261" s="14"/>
      <c r="C261" s="14"/>
      <c r="D261" s="14"/>
      <c r="E261" s="14"/>
      <c r="F261" s="19"/>
      <c r="G261" s="14"/>
      <c r="H261" s="20"/>
      <c r="I261" s="20"/>
      <c r="J261" s="19"/>
      <c r="K261" s="14"/>
      <c r="L261" s="14"/>
      <c r="M261" s="14"/>
      <c r="N261" s="14"/>
      <c r="O261" s="21" t="str">
        <f t="shared" si="12"/>
        <v/>
      </c>
      <c r="P261" s="21" t="str">
        <f t="shared" si="13"/>
        <v/>
      </c>
      <c r="Q261" s="22" t="str">
        <f>IF($B261="","",IF($J261="","None noted",IF($J261&gt;=Settings!$B$5,"Under warranty","Expired")))</f>
        <v/>
      </c>
      <c r="R261" s="23" t="str">
        <f>IF(OR($B261="",$F261=""),"",ROUND((Settings!$B$5-$F261)/365.25,1))</f>
        <v/>
      </c>
      <c r="S261" s="22" t="str">
        <f t="shared" si="14"/>
        <v/>
      </c>
    </row>
    <row r="262" spans="1:19" x14ac:dyDescent="0.3">
      <c r="A262" s="14"/>
      <c r="B262" s="14"/>
      <c r="C262" s="14"/>
      <c r="D262" s="14"/>
      <c r="E262" s="14"/>
      <c r="F262" s="19"/>
      <c r="G262" s="14"/>
      <c r="H262" s="20"/>
      <c r="I262" s="20"/>
      <c r="J262" s="19"/>
      <c r="K262" s="14"/>
      <c r="L262" s="14"/>
      <c r="M262" s="14"/>
      <c r="N262" s="14"/>
      <c r="O262" s="21" t="str">
        <f t="shared" si="12"/>
        <v/>
      </c>
      <c r="P262" s="21" t="str">
        <f t="shared" si="13"/>
        <v/>
      </c>
      <c r="Q262" s="22" t="str">
        <f>IF($B262="","",IF($J262="","None noted",IF($J262&gt;=Settings!$B$5,"Under warranty","Expired")))</f>
        <v/>
      </c>
      <c r="R262" s="23" t="str">
        <f>IF(OR($B262="",$F262=""),"",ROUND((Settings!$B$5-$F262)/365.25,1))</f>
        <v/>
      </c>
      <c r="S262" s="22" t="str">
        <f t="shared" si="14"/>
        <v/>
      </c>
    </row>
    <row r="263" spans="1:19" x14ac:dyDescent="0.3">
      <c r="A263" s="14"/>
      <c r="B263" s="14"/>
      <c r="C263" s="14"/>
      <c r="D263" s="14"/>
      <c r="E263" s="14"/>
      <c r="F263" s="19"/>
      <c r="G263" s="14"/>
      <c r="H263" s="20"/>
      <c r="I263" s="20"/>
      <c r="J263" s="19"/>
      <c r="K263" s="14"/>
      <c r="L263" s="14"/>
      <c r="M263" s="14"/>
      <c r="N263" s="14"/>
      <c r="O263" s="21" t="str">
        <f t="shared" si="12"/>
        <v/>
      </c>
      <c r="P263" s="21" t="str">
        <f t="shared" si="13"/>
        <v/>
      </c>
      <c r="Q263" s="22" t="str">
        <f>IF($B263="","",IF($J263="","None noted",IF($J263&gt;=Settings!$B$5,"Under warranty","Expired")))</f>
        <v/>
      </c>
      <c r="R263" s="23" t="str">
        <f>IF(OR($B263="",$F263=""),"",ROUND((Settings!$B$5-$F263)/365.25,1))</f>
        <v/>
      </c>
      <c r="S263" s="22" t="str">
        <f t="shared" si="14"/>
        <v/>
      </c>
    </row>
    <row r="264" spans="1:19" x14ac:dyDescent="0.3">
      <c r="A264" s="14"/>
      <c r="B264" s="14"/>
      <c r="C264" s="14"/>
      <c r="D264" s="14"/>
      <c r="E264" s="14"/>
      <c r="F264" s="19"/>
      <c r="G264" s="14"/>
      <c r="H264" s="20"/>
      <c r="I264" s="20"/>
      <c r="J264" s="19"/>
      <c r="K264" s="14"/>
      <c r="L264" s="14"/>
      <c r="M264" s="14"/>
      <c r="N264" s="14"/>
      <c r="O264" s="21" t="str">
        <f t="shared" si="12"/>
        <v/>
      </c>
      <c r="P264" s="21" t="str">
        <f t="shared" si="13"/>
        <v/>
      </c>
      <c r="Q264" s="22" t="str">
        <f>IF($B264="","",IF($J264="","None noted",IF($J264&gt;=Settings!$B$5,"Under warranty","Expired")))</f>
        <v/>
      </c>
      <c r="R264" s="23" t="str">
        <f>IF(OR($B264="",$F264=""),"",ROUND((Settings!$B$5-$F264)/365.25,1))</f>
        <v/>
      </c>
      <c r="S264" s="22" t="str">
        <f t="shared" si="14"/>
        <v/>
      </c>
    </row>
    <row r="265" spans="1:19" x14ac:dyDescent="0.3">
      <c r="A265" s="14"/>
      <c r="B265" s="14"/>
      <c r="C265" s="14"/>
      <c r="D265" s="14"/>
      <c r="E265" s="14"/>
      <c r="F265" s="19"/>
      <c r="G265" s="14"/>
      <c r="H265" s="20"/>
      <c r="I265" s="20"/>
      <c r="J265" s="19"/>
      <c r="K265" s="14"/>
      <c r="L265" s="14"/>
      <c r="M265" s="14"/>
      <c r="N265" s="14"/>
      <c r="O265" s="21" t="str">
        <f t="shared" si="12"/>
        <v/>
      </c>
      <c r="P265" s="21" t="str">
        <f t="shared" si="13"/>
        <v/>
      </c>
      <c r="Q265" s="22" t="str">
        <f>IF($B265="","",IF($J265="","None noted",IF($J265&gt;=Settings!$B$5,"Under warranty","Expired")))</f>
        <v/>
      </c>
      <c r="R265" s="23" t="str">
        <f>IF(OR($B265="",$F265=""),"",ROUND((Settings!$B$5-$F265)/365.25,1))</f>
        <v/>
      </c>
      <c r="S265" s="22" t="str">
        <f t="shared" si="14"/>
        <v/>
      </c>
    </row>
    <row r="266" spans="1:19" x14ac:dyDescent="0.3">
      <c r="A266" s="14"/>
      <c r="B266" s="14"/>
      <c r="C266" s="14"/>
      <c r="D266" s="14"/>
      <c r="E266" s="14"/>
      <c r="F266" s="19"/>
      <c r="G266" s="14"/>
      <c r="H266" s="20"/>
      <c r="I266" s="20"/>
      <c r="J266" s="19"/>
      <c r="K266" s="14"/>
      <c r="L266" s="14"/>
      <c r="M266" s="14"/>
      <c r="N266" s="14"/>
      <c r="O266" s="21" t="str">
        <f t="shared" si="12"/>
        <v/>
      </c>
      <c r="P266" s="21" t="str">
        <f t="shared" si="13"/>
        <v/>
      </c>
      <c r="Q266" s="22" t="str">
        <f>IF($B266="","",IF($J266="","None noted",IF($J266&gt;=Settings!$B$5,"Under warranty","Expired")))</f>
        <v/>
      </c>
      <c r="R266" s="23" t="str">
        <f>IF(OR($B266="",$F266=""),"",ROUND((Settings!$B$5-$F266)/365.25,1))</f>
        <v/>
      </c>
      <c r="S266" s="22" t="str">
        <f t="shared" si="14"/>
        <v/>
      </c>
    </row>
    <row r="267" spans="1:19" x14ac:dyDescent="0.3">
      <c r="A267" s="14"/>
      <c r="B267" s="14"/>
      <c r="C267" s="14"/>
      <c r="D267" s="14"/>
      <c r="E267" s="14"/>
      <c r="F267" s="19"/>
      <c r="G267" s="14"/>
      <c r="H267" s="20"/>
      <c r="I267" s="20"/>
      <c r="J267" s="19"/>
      <c r="K267" s="14"/>
      <c r="L267" s="14"/>
      <c r="M267" s="14"/>
      <c r="N267" s="14"/>
      <c r="O267" s="21" t="str">
        <f t="shared" si="12"/>
        <v/>
      </c>
      <c r="P267" s="21" t="str">
        <f t="shared" si="13"/>
        <v/>
      </c>
      <c r="Q267" s="22" t="str">
        <f>IF($B267="","",IF($J267="","None noted",IF($J267&gt;=Settings!$B$5,"Under warranty","Expired")))</f>
        <v/>
      </c>
      <c r="R267" s="23" t="str">
        <f>IF(OR($B267="",$F267=""),"",ROUND((Settings!$B$5-$F267)/365.25,1))</f>
        <v/>
      </c>
      <c r="S267" s="22" t="str">
        <f t="shared" si="14"/>
        <v/>
      </c>
    </row>
    <row r="268" spans="1:19" x14ac:dyDescent="0.3">
      <c r="A268" s="14"/>
      <c r="B268" s="14"/>
      <c r="C268" s="14"/>
      <c r="D268" s="14"/>
      <c r="E268" s="14"/>
      <c r="F268" s="19"/>
      <c r="G268" s="14"/>
      <c r="H268" s="20"/>
      <c r="I268" s="20"/>
      <c r="J268" s="19"/>
      <c r="K268" s="14"/>
      <c r="L268" s="14"/>
      <c r="M268" s="14"/>
      <c r="N268" s="14"/>
      <c r="O268" s="21" t="str">
        <f t="shared" si="12"/>
        <v/>
      </c>
      <c r="P268" s="21" t="str">
        <f t="shared" si="13"/>
        <v/>
      </c>
      <c r="Q268" s="22" t="str">
        <f>IF($B268="","",IF($J268="","None noted",IF($J268&gt;=Settings!$B$5,"Under warranty","Expired")))</f>
        <v/>
      </c>
      <c r="R268" s="23" t="str">
        <f>IF(OR($B268="",$F268=""),"",ROUND((Settings!$B$5-$F268)/365.25,1))</f>
        <v/>
      </c>
      <c r="S268" s="22" t="str">
        <f t="shared" si="14"/>
        <v/>
      </c>
    </row>
    <row r="269" spans="1:19" x14ac:dyDescent="0.3">
      <c r="A269" s="14"/>
      <c r="B269" s="14"/>
      <c r="C269" s="14"/>
      <c r="D269" s="14"/>
      <c r="E269" s="14"/>
      <c r="F269" s="19"/>
      <c r="G269" s="14"/>
      <c r="H269" s="20"/>
      <c r="I269" s="20"/>
      <c r="J269" s="19"/>
      <c r="K269" s="14"/>
      <c r="L269" s="14"/>
      <c r="M269" s="14"/>
      <c r="N269" s="14"/>
      <c r="O269" s="21" t="str">
        <f t="shared" si="12"/>
        <v/>
      </c>
      <c r="P269" s="21" t="str">
        <f t="shared" si="13"/>
        <v/>
      </c>
      <c r="Q269" s="22" t="str">
        <f>IF($B269="","",IF($J269="","None noted",IF($J269&gt;=Settings!$B$5,"Under warranty","Expired")))</f>
        <v/>
      </c>
      <c r="R269" s="23" t="str">
        <f>IF(OR($B269="",$F269=""),"",ROUND((Settings!$B$5-$F269)/365.25,1))</f>
        <v/>
      </c>
      <c r="S269" s="22" t="str">
        <f t="shared" si="14"/>
        <v/>
      </c>
    </row>
    <row r="270" spans="1:19" x14ac:dyDescent="0.3">
      <c r="A270" s="14"/>
      <c r="B270" s="14"/>
      <c r="C270" s="14"/>
      <c r="D270" s="14"/>
      <c r="E270" s="14"/>
      <c r="F270" s="19"/>
      <c r="G270" s="14"/>
      <c r="H270" s="20"/>
      <c r="I270" s="20"/>
      <c r="J270" s="19"/>
      <c r="K270" s="14"/>
      <c r="L270" s="14"/>
      <c r="M270" s="14"/>
      <c r="N270" s="14"/>
      <c r="O270" s="21" t="str">
        <f t="shared" si="12"/>
        <v/>
      </c>
      <c r="P270" s="21" t="str">
        <f t="shared" si="13"/>
        <v/>
      </c>
      <c r="Q270" s="22" t="str">
        <f>IF($B270="","",IF($J270="","None noted",IF($J270&gt;=Settings!$B$5,"Under warranty","Expired")))</f>
        <v/>
      </c>
      <c r="R270" s="23" t="str">
        <f>IF(OR($B270="",$F270=""),"",ROUND((Settings!$B$5-$F270)/365.25,1))</f>
        <v/>
      </c>
      <c r="S270" s="22" t="str">
        <f t="shared" si="14"/>
        <v/>
      </c>
    </row>
    <row r="271" spans="1:19" x14ac:dyDescent="0.3">
      <c r="A271" s="14"/>
      <c r="B271" s="14"/>
      <c r="C271" s="14"/>
      <c r="D271" s="14"/>
      <c r="E271" s="14"/>
      <c r="F271" s="19"/>
      <c r="G271" s="14"/>
      <c r="H271" s="20"/>
      <c r="I271" s="20"/>
      <c r="J271" s="19"/>
      <c r="K271" s="14"/>
      <c r="L271" s="14"/>
      <c r="M271" s="14"/>
      <c r="N271" s="14"/>
      <c r="O271" s="21" t="str">
        <f t="shared" si="12"/>
        <v/>
      </c>
      <c r="P271" s="21" t="str">
        <f t="shared" si="13"/>
        <v/>
      </c>
      <c r="Q271" s="22" t="str">
        <f>IF($B271="","",IF($J271="","None noted",IF($J271&gt;=Settings!$B$5,"Under warranty","Expired")))</f>
        <v/>
      </c>
      <c r="R271" s="23" t="str">
        <f>IF(OR($B271="",$F271=""),"",ROUND((Settings!$B$5-$F271)/365.25,1))</f>
        <v/>
      </c>
      <c r="S271" s="22" t="str">
        <f t="shared" si="14"/>
        <v/>
      </c>
    </row>
    <row r="272" spans="1:19" x14ac:dyDescent="0.3">
      <c r="A272" s="14"/>
      <c r="B272" s="14"/>
      <c r="C272" s="14"/>
      <c r="D272" s="14"/>
      <c r="E272" s="14"/>
      <c r="F272" s="19"/>
      <c r="G272" s="14"/>
      <c r="H272" s="20"/>
      <c r="I272" s="20"/>
      <c r="J272" s="19"/>
      <c r="K272" s="14"/>
      <c r="L272" s="14"/>
      <c r="M272" s="14"/>
      <c r="N272" s="14"/>
      <c r="O272" s="21" t="str">
        <f t="shared" si="12"/>
        <v/>
      </c>
      <c r="P272" s="21" t="str">
        <f t="shared" si="13"/>
        <v/>
      </c>
      <c r="Q272" s="22" t="str">
        <f>IF($B272="","",IF($J272="","None noted",IF($J272&gt;=Settings!$B$5,"Under warranty","Expired")))</f>
        <v/>
      </c>
      <c r="R272" s="23" t="str">
        <f>IF(OR($B272="",$F272=""),"",ROUND((Settings!$B$5-$F272)/365.25,1))</f>
        <v/>
      </c>
      <c r="S272" s="22" t="str">
        <f t="shared" si="14"/>
        <v/>
      </c>
    </row>
    <row r="273" spans="1:19" x14ac:dyDescent="0.3">
      <c r="A273" s="14"/>
      <c r="B273" s="14"/>
      <c r="C273" s="14"/>
      <c r="D273" s="14"/>
      <c r="E273" s="14"/>
      <c r="F273" s="19"/>
      <c r="G273" s="14"/>
      <c r="H273" s="20"/>
      <c r="I273" s="20"/>
      <c r="J273" s="19"/>
      <c r="K273" s="14"/>
      <c r="L273" s="14"/>
      <c r="M273" s="14"/>
      <c r="N273" s="14"/>
      <c r="O273" s="21" t="str">
        <f t="shared" si="12"/>
        <v/>
      </c>
      <c r="P273" s="21" t="str">
        <f t="shared" si="13"/>
        <v/>
      </c>
      <c r="Q273" s="22" t="str">
        <f>IF($B273="","",IF($J273="","None noted",IF($J273&gt;=Settings!$B$5,"Under warranty","Expired")))</f>
        <v/>
      </c>
      <c r="R273" s="23" t="str">
        <f>IF(OR($B273="",$F273=""),"",ROUND((Settings!$B$5-$F273)/365.25,1))</f>
        <v/>
      </c>
      <c r="S273" s="22" t="str">
        <f t="shared" si="14"/>
        <v/>
      </c>
    </row>
    <row r="274" spans="1:19" x14ac:dyDescent="0.3">
      <c r="A274" s="14"/>
      <c r="B274" s="14"/>
      <c r="C274" s="14"/>
      <c r="D274" s="14"/>
      <c r="E274" s="14"/>
      <c r="F274" s="19"/>
      <c r="G274" s="14"/>
      <c r="H274" s="20"/>
      <c r="I274" s="20"/>
      <c r="J274" s="19"/>
      <c r="K274" s="14"/>
      <c r="L274" s="14"/>
      <c r="M274" s="14"/>
      <c r="N274" s="14"/>
      <c r="O274" s="21" t="str">
        <f t="shared" si="12"/>
        <v/>
      </c>
      <c r="P274" s="21" t="str">
        <f t="shared" si="13"/>
        <v/>
      </c>
      <c r="Q274" s="22" t="str">
        <f>IF($B274="","",IF($J274="","None noted",IF($J274&gt;=Settings!$B$5,"Under warranty","Expired")))</f>
        <v/>
      </c>
      <c r="R274" s="23" t="str">
        <f>IF(OR($B274="",$F274=""),"",ROUND((Settings!$B$5-$F274)/365.25,1))</f>
        <v/>
      </c>
      <c r="S274" s="22" t="str">
        <f t="shared" si="14"/>
        <v/>
      </c>
    </row>
    <row r="275" spans="1:19" x14ac:dyDescent="0.3">
      <c r="A275" s="14"/>
      <c r="B275" s="14"/>
      <c r="C275" s="14"/>
      <c r="D275" s="14"/>
      <c r="E275" s="14"/>
      <c r="F275" s="19"/>
      <c r="G275" s="14"/>
      <c r="H275" s="20"/>
      <c r="I275" s="20"/>
      <c r="J275" s="19"/>
      <c r="K275" s="14"/>
      <c r="L275" s="14"/>
      <c r="M275" s="14"/>
      <c r="N275" s="14"/>
      <c r="O275" s="21" t="str">
        <f t="shared" si="12"/>
        <v/>
      </c>
      <c r="P275" s="21" t="str">
        <f t="shared" si="13"/>
        <v/>
      </c>
      <c r="Q275" s="22" t="str">
        <f>IF($B275="","",IF($J275="","None noted",IF($J275&gt;=Settings!$B$5,"Under warranty","Expired")))</f>
        <v/>
      </c>
      <c r="R275" s="23" t="str">
        <f>IF(OR($B275="",$F275=""),"",ROUND((Settings!$B$5-$F275)/365.25,1))</f>
        <v/>
      </c>
      <c r="S275" s="22" t="str">
        <f t="shared" si="14"/>
        <v/>
      </c>
    </row>
    <row r="276" spans="1:19" x14ac:dyDescent="0.3">
      <c r="A276" s="14"/>
      <c r="B276" s="14"/>
      <c r="C276" s="14"/>
      <c r="D276" s="14"/>
      <c r="E276" s="14"/>
      <c r="F276" s="19"/>
      <c r="G276" s="14"/>
      <c r="H276" s="20"/>
      <c r="I276" s="20"/>
      <c r="J276" s="19"/>
      <c r="K276" s="14"/>
      <c r="L276" s="14"/>
      <c r="M276" s="14"/>
      <c r="N276" s="14"/>
      <c r="O276" s="21" t="str">
        <f t="shared" si="12"/>
        <v/>
      </c>
      <c r="P276" s="21" t="str">
        <f t="shared" si="13"/>
        <v/>
      </c>
      <c r="Q276" s="22" t="str">
        <f>IF($B276="","",IF($J276="","None noted",IF($J276&gt;=Settings!$B$5,"Under warranty","Expired")))</f>
        <v/>
      </c>
      <c r="R276" s="23" t="str">
        <f>IF(OR($B276="",$F276=""),"",ROUND((Settings!$B$5-$F276)/365.25,1))</f>
        <v/>
      </c>
      <c r="S276" s="22" t="str">
        <f t="shared" si="14"/>
        <v/>
      </c>
    </row>
    <row r="277" spans="1:19" x14ac:dyDescent="0.3">
      <c r="A277" s="14"/>
      <c r="B277" s="14"/>
      <c r="C277" s="14"/>
      <c r="D277" s="14"/>
      <c r="E277" s="14"/>
      <c r="F277" s="19"/>
      <c r="G277" s="14"/>
      <c r="H277" s="20"/>
      <c r="I277" s="20"/>
      <c r="J277" s="19"/>
      <c r="K277" s="14"/>
      <c r="L277" s="14"/>
      <c r="M277" s="14"/>
      <c r="N277" s="14"/>
      <c r="O277" s="21" t="str">
        <f t="shared" si="12"/>
        <v/>
      </c>
      <c r="P277" s="21" t="str">
        <f t="shared" si="13"/>
        <v/>
      </c>
      <c r="Q277" s="22" t="str">
        <f>IF($B277="","",IF($J277="","None noted",IF($J277&gt;=Settings!$B$5,"Under warranty","Expired")))</f>
        <v/>
      </c>
      <c r="R277" s="23" t="str">
        <f>IF(OR($B277="",$F277=""),"",ROUND((Settings!$B$5-$F277)/365.25,1))</f>
        <v/>
      </c>
      <c r="S277" s="22" t="str">
        <f t="shared" si="14"/>
        <v/>
      </c>
    </row>
    <row r="278" spans="1:19" x14ac:dyDescent="0.3">
      <c r="A278" s="14"/>
      <c r="B278" s="14"/>
      <c r="C278" s="14"/>
      <c r="D278" s="14"/>
      <c r="E278" s="14"/>
      <c r="F278" s="19"/>
      <c r="G278" s="14"/>
      <c r="H278" s="20"/>
      <c r="I278" s="20"/>
      <c r="J278" s="19"/>
      <c r="K278" s="14"/>
      <c r="L278" s="14"/>
      <c r="M278" s="14"/>
      <c r="N278" s="14"/>
      <c r="O278" s="21" t="str">
        <f t="shared" si="12"/>
        <v/>
      </c>
      <c r="P278" s="21" t="str">
        <f t="shared" si="13"/>
        <v/>
      </c>
      <c r="Q278" s="22" t="str">
        <f>IF($B278="","",IF($J278="","None noted",IF($J278&gt;=Settings!$B$5,"Under warranty","Expired")))</f>
        <v/>
      </c>
      <c r="R278" s="23" t="str">
        <f>IF(OR($B278="",$F278=""),"",ROUND((Settings!$B$5-$F278)/365.25,1))</f>
        <v/>
      </c>
      <c r="S278" s="22" t="str">
        <f t="shared" si="14"/>
        <v/>
      </c>
    </row>
    <row r="279" spans="1:19" x14ac:dyDescent="0.3">
      <c r="A279" s="14"/>
      <c r="B279" s="14"/>
      <c r="C279" s="14"/>
      <c r="D279" s="14"/>
      <c r="E279" s="14"/>
      <c r="F279" s="19"/>
      <c r="G279" s="14"/>
      <c r="H279" s="20"/>
      <c r="I279" s="20"/>
      <c r="J279" s="19"/>
      <c r="K279" s="14"/>
      <c r="L279" s="14"/>
      <c r="M279" s="14"/>
      <c r="N279" s="14"/>
      <c r="O279" s="21" t="str">
        <f t="shared" si="12"/>
        <v/>
      </c>
      <c r="P279" s="21" t="str">
        <f t="shared" si="13"/>
        <v/>
      </c>
      <c r="Q279" s="22" t="str">
        <f>IF($B279="","",IF($J279="","None noted",IF($J279&gt;=Settings!$B$5,"Under warranty","Expired")))</f>
        <v/>
      </c>
      <c r="R279" s="23" t="str">
        <f>IF(OR($B279="",$F279=""),"",ROUND((Settings!$B$5-$F279)/365.25,1))</f>
        <v/>
      </c>
      <c r="S279" s="22" t="str">
        <f t="shared" si="14"/>
        <v/>
      </c>
    </row>
    <row r="280" spans="1:19" x14ac:dyDescent="0.3">
      <c r="A280" s="14"/>
      <c r="B280" s="14"/>
      <c r="C280" s="14"/>
      <c r="D280" s="14"/>
      <c r="E280" s="14"/>
      <c r="F280" s="19"/>
      <c r="G280" s="14"/>
      <c r="H280" s="20"/>
      <c r="I280" s="20"/>
      <c r="J280" s="19"/>
      <c r="K280" s="14"/>
      <c r="L280" s="14"/>
      <c r="M280" s="14"/>
      <c r="N280" s="14"/>
      <c r="O280" s="21" t="str">
        <f t="shared" si="12"/>
        <v/>
      </c>
      <c r="P280" s="21" t="str">
        <f t="shared" si="13"/>
        <v/>
      </c>
      <c r="Q280" s="22" t="str">
        <f>IF($B280="","",IF($J280="","None noted",IF($J280&gt;=Settings!$B$5,"Under warranty","Expired")))</f>
        <v/>
      </c>
      <c r="R280" s="23" t="str">
        <f>IF(OR($B280="",$F280=""),"",ROUND((Settings!$B$5-$F280)/365.25,1))</f>
        <v/>
      </c>
      <c r="S280" s="22" t="str">
        <f t="shared" si="14"/>
        <v/>
      </c>
    </row>
    <row r="281" spans="1:19" x14ac:dyDescent="0.3">
      <c r="A281" s="14"/>
      <c r="B281" s="14"/>
      <c r="C281" s="14"/>
      <c r="D281" s="14"/>
      <c r="E281" s="14"/>
      <c r="F281" s="19"/>
      <c r="G281" s="14"/>
      <c r="H281" s="20"/>
      <c r="I281" s="20"/>
      <c r="J281" s="19"/>
      <c r="K281" s="14"/>
      <c r="L281" s="14"/>
      <c r="M281" s="14"/>
      <c r="N281" s="14"/>
      <c r="O281" s="21" t="str">
        <f t="shared" si="12"/>
        <v/>
      </c>
      <c r="P281" s="21" t="str">
        <f t="shared" si="13"/>
        <v/>
      </c>
      <c r="Q281" s="22" t="str">
        <f>IF($B281="","",IF($J281="","None noted",IF($J281&gt;=Settings!$B$5,"Under warranty","Expired")))</f>
        <v/>
      </c>
      <c r="R281" s="23" t="str">
        <f>IF(OR($B281="",$F281=""),"",ROUND((Settings!$B$5-$F281)/365.25,1))</f>
        <v/>
      </c>
      <c r="S281" s="22" t="str">
        <f t="shared" si="14"/>
        <v/>
      </c>
    </row>
    <row r="282" spans="1:19" x14ac:dyDescent="0.3">
      <c r="A282" s="14"/>
      <c r="B282" s="14"/>
      <c r="C282" s="14"/>
      <c r="D282" s="14"/>
      <c r="E282" s="14"/>
      <c r="F282" s="19"/>
      <c r="G282" s="14"/>
      <c r="H282" s="20"/>
      <c r="I282" s="20"/>
      <c r="J282" s="19"/>
      <c r="K282" s="14"/>
      <c r="L282" s="14"/>
      <c r="M282" s="14"/>
      <c r="N282" s="14"/>
      <c r="O282" s="21" t="str">
        <f t="shared" si="12"/>
        <v/>
      </c>
      <c r="P282" s="21" t="str">
        <f t="shared" si="13"/>
        <v/>
      </c>
      <c r="Q282" s="22" t="str">
        <f>IF($B282="","",IF($J282="","None noted",IF($J282&gt;=Settings!$B$5,"Under warranty","Expired")))</f>
        <v/>
      </c>
      <c r="R282" s="23" t="str">
        <f>IF(OR($B282="",$F282=""),"",ROUND((Settings!$B$5-$F282)/365.25,1))</f>
        <v/>
      </c>
      <c r="S282" s="22" t="str">
        <f t="shared" si="14"/>
        <v/>
      </c>
    </row>
    <row r="283" spans="1:19" x14ac:dyDescent="0.3">
      <c r="A283" s="14"/>
      <c r="B283" s="14"/>
      <c r="C283" s="14"/>
      <c r="D283" s="14"/>
      <c r="E283" s="14"/>
      <c r="F283" s="19"/>
      <c r="G283" s="14"/>
      <c r="H283" s="20"/>
      <c r="I283" s="20"/>
      <c r="J283" s="19"/>
      <c r="K283" s="14"/>
      <c r="L283" s="14"/>
      <c r="M283" s="14"/>
      <c r="N283" s="14"/>
      <c r="O283" s="21" t="str">
        <f t="shared" si="12"/>
        <v/>
      </c>
      <c r="P283" s="21" t="str">
        <f t="shared" si="13"/>
        <v/>
      </c>
      <c r="Q283" s="22" t="str">
        <f>IF($B283="","",IF($J283="","None noted",IF($J283&gt;=Settings!$B$5,"Under warranty","Expired")))</f>
        <v/>
      </c>
      <c r="R283" s="23" t="str">
        <f>IF(OR($B283="",$F283=""),"",ROUND((Settings!$B$5-$F283)/365.25,1))</f>
        <v/>
      </c>
      <c r="S283" s="22" t="str">
        <f t="shared" si="14"/>
        <v/>
      </c>
    </row>
    <row r="284" spans="1:19" x14ac:dyDescent="0.3">
      <c r="A284" s="14"/>
      <c r="B284" s="14"/>
      <c r="C284" s="14"/>
      <c r="D284" s="14"/>
      <c r="E284" s="14"/>
      <c r="F284" s="19"/>
      <c r="G284" s="14"/>
      <c r="H284" s="20"/>
      <c r="I284" s="20"/>
      <c r="J284" s="19"/>
      <c r="K284" s="14"/>
      <c r="L284" s="14"/>
      <c r="M284" s="14"/>
      <c r="N284" s="14"/>
      <c r="O284" s="21" t="str">
        <f t="shared" si="12"/>
        <v/>
      </c>
      <c r="P284" s="21" t="str">
        <f t="shared" si="13"/>
        <v/>
      </c>
      <c r="Q284" s="22" t="str">
        <f>IF($B284="","",IF($J284="","None noted",IF($J284&gt;=Settings!$B$5,"Under warranty","Expired")))</f>
        <v/>
      </c>
      <c r="R284" s="23" t="str">
        <f>IF(OR($B284="",$F284=""),"",ROUND((Settings!$B$5-$F284)/365.25,1))</f>
        <v/>
      </c>
      <c r="S284" s="22" t="str">
        <f t="shared" si="14"/>
        <v/>
      </c>
    </row>
    <row r="285" spans="1:19" x14ac:dyDescent="0.3">
      <c r="A285" s="14"/>
      <c r="B285" s="14"/>
      <c r="C285" s="14"/>
      <c r="D285" s="14"/>
      <c r="E285" s="14"/>
      <c r="F285" s="19"/>
      <c r="G285" s="14"/>
      <c r="H285" s="20"/>
      <c r="I285" s="20"/>
      <c r="J285" s="19"/>
      <c r="K285" s="14"/>
      <c r="L285" s="14"/>
      <c r="M285" s="14"/>
      <c r="N285" s="14"/>
      <c r="O285" s="21" t="str">
        <f t="shared" si="12"/>
        <v/>
      </c>
      <c r="P285" s="21" t="str">
        <f t="shared" si="13"/>
        <v/>
      </c>
      <c r="Q285" s="22" t="str">
        <f>IF($B285="","",IF($J285="","None noted",IF($J285&gt;=Settings!$B$5,"Under warranty","Expired")))</f>
        <v/>
      </c>
      <c r="R285" s="23" t="str">
        <f>IF(OR($B285="",$F285=""),"",ROUND((Settings!$B$5-$F285)/365.25,1))</f>
        <v/>
      </c>
      <c r="S285" s="22" t="str">
        <f t="shared" si="14"/>
        <v/>
      </c>
    </row>
    <row r="286" spans="1:19" x14ac:dyDescent="0.3">
      <c r="A286" s="14"/>
      <c r="B286" s="14"/>
      <c r="C286" s="14"/>
      <c r="D286" s="14"/>
      <c r="E286" s="14"/>
      <c r="F286" s="19"/>
      <c r="G286" s="14"/>
      <c r="H286" s="20"/>
      <c r="I286" s="20"/>
      <c r="J286" s="19"/>
      <c r="K286" s="14"/>
      <c r="L286" s="14"/>
      <c r="M286" s="14"/>
      <c r="N286" s="14"/>
      <c r="O286" s="21" t="str">
        <f t="shared" si="12"/>
        <v/>
      </c>
      <c r="P286" s="21" t="str">
        <f t="shared" si="13"/>
        <v/>
      </c>
      <c r="Q286" s="22" t="str">
        <f>IF($B286="","",IF($J286="","None noted",IF($J286&gt;=Settings!$B$5,"Under warranty","Expired")))</f>
        <v/>
      </c>
      <c r="R286" s="23" t="str">
        <f>IF(OR($B286="",$F286=""),"",ROUND((Settings!$B$5-$F286)/365.25,1))</f>
        <v/>
      </c>
      <c r="S286" s="22" t="str">
        <f t="shared" si="14"/>
        <v/>
      </c>
    </row>
    <row r="287" spans="1:19" x14ac:dyDescent="0.3">
      <c r="A287" s="14"/>
      <c r="B287" s="14"/>
      <c r="C287" s="14"/>
      <c r="D287" s="14"/>
      <c r="E287" s="14"/>
      <c r="F287" s="19"/>
      <c r="G287" s="14"/>
      <c r="H287" s="20"/>
      <c r="I287" s="20"/>
      <c r="J287" s="19"/>
      <c r="K287" s="14"/>
      <c r="L287" s="14"/>
      <c r="M287" s="14"/>
      <c r="N287" s="14"/>
      <c r="O287" s="21" t="str">
        <f t="shared" si="12"/>
        <v/>
      </c>
      <c r="P287" s="21" t="str">
        <f t="shared" si="13"/>
        <v/>
      </c>
      <c r="Q287" s="22" t="str">
        <f>IF($B287="","",IF($J287="","None noted",IF($J287&gt;=Settings!$B$5,"Under warranty","Expired")))</f>
        <v/>
      </c>
      <c r="R287" s="23" t="str">
        <f>IF(OR($B287="",$F287=""),"",ROUND((Settings!$B$5-$F287)/365.25,1))</f>
        <v/>
      </c>
      <c r="S287" s="22" t="str">
        <f t="shared" si="14"/>
        <v/>
      </c>
    </row>
    <row r="288" spans="1:19" x14ac:dyDescent="0.3">
      <c r="A288" s="14"/>
      <c r="B288" s="14"/>
      <c r="C288" s="14"/>
      <c r="D288" s="14"/>
      <c r="E288" s="14"/>
      <c r="F288" s="19"/>
      <c r="G288" s="14"/>
      <c r="H288" s="20"/>
      <c r="I288" s="20"/>
      <c r="J288" s="19"/>
      <c r="K288" s="14"/>
      <c r="L288" s="14"/>
      <c r="M288" s="14"/>
      <c r="N288" s="14"/>
      <c r="O288" s="21" t="str">
        <f t="shared" si="12"/>
        <v/>
      </c>
      <c r="P288" s="21" t="str">
        <f t="shared" si="13"/>
        <v/>
      </c>
      <c r="Q288" s="22" t="str">
        <f>IF($B288="","",IF($J288="","None noted",IF($J288&gt;=Settings!$B$5,"Under warranty","Expired")))</f>
        <v/>
      </c>
      <c r="R288" s="23" t="str">
        <f>IF(OR($B288="",$F288=""),"",ROUND((Settings!$B$5-$F288)/365.25,1))</f>
        <v/>
      </c>
      <c r="S288" s="22" t="str">
        <f t="shared" si="14"/>
        <v/>
      </c>
    </row>
    <row r="289" spans="1:19" x14ac:dyDescent="0.3">
      <c r="A289" s="14"/>
      <c r="B289" s="14"/>
      <c r="C289" s="14"/>
      <c r="D289" s="14"/>
      <c r="E289" s="14"/>
      <c r="F289" s="19"/>
      <c r="G289" s="14"/>
      <c r="H289" s="20"/>
      <c r="I289" s="20"/>
      <c r="J289" s="19"/>
      <c r="K289" s="14"/>
      <c r="L289" s="14"/>
      <c r="M289" s="14"/>
      <c r="N289" s="14"/>
      <c r="O289" s="21" t="str">
        <f t="shared" si="12"/>
        <v/>
      </c>
      <c r="P289" s="21" t="str">
        <f t="shared" si="13"/>
        <v/>
      </c>
      <c r="Q289" s="22" t="str">
        <f>IF($B289="","",IF($J289="","None noted",IF($J289&gt;=Settings!$B$5,"Under warranty","Expired")))</f>
        <v/>
      </c>
      <c r="R289" s="23" t="str">
        <f>IF(OR($B289="",$F289=""),"",ROUND((Settings!$B$5-$F289)/365.25,1))</f>
        <v/>
      </c>
      <c r="S289" s="22" t="str">
        <f t="shared" si="14"/>
        <v/>
      </c>
    </row>
    <row r="290" spans="1:19" x14ac:dyDescent="0.3">
      <c r="A290" s="14"/>
      <c r="B290" s="14"/>
      <c r="C290" s="14"/>
      <c r="D290" s="14"/>
      <c r="E290" s="14"/>
      <c r="F290" s="19"/>
      <c r="G290" s="14"/>
      <c r="H290" s="20"/>
      <c r="I290" s="20"/>
      <c r="J290" s="19"/>
      <c r="K290" s="14"/>
      <c r="L290" s="14"/>
      <c r="M290" s="14"/>
      <c r="N290" s="14"/>
      <c r="O290" s="21" t="str">
        <f t="shared" si="12"/>
        <v/>
      </c>
      <c r="P290" s="21" t="str">
        <f t="shared" si="13"/>
        <v/>
      </c>
      <c r="Q290" s="22" t="str">
        <f>IF($B290="","",IF($J290="","None noted",IF($J290&gt;=Settings!$B$5,"Under warranty","Expired")))</f>
        <v/>
      </c>
      <c r="R290" s="23" t="str">
        <f>IF(OR($B290="",$F290=""),"",ROUND((Settings!$B$5-$F290)/365.25,1))</f>
        <v/>
      </c>
      <c r="S290" s="22" t="str">
        <f t="shared" si="14"/>
        <v/>
      </c>
    </row>
    <row r="291" spans="1:19" x14ac:dyDescent="0.3">
      <c r="A291" s="14"/>
      <c r="B291" s="14"/>
      <c r="C291" s="14"/>
      <c r="D291" s="14"/>
      <c r="E291" s="14"/>
      <c r="F291" s="19"/>
      <c r="G291" s="14"/>
      <c r="H291" s="20"/>
      <c r="I291" s="20"/>
      <c r="J291" s="19"/>
      <c r="K291" s="14"/>
      <c r="L291" s="14"/>
      <c r="M291" s="14"/>
      <c r="N291" s="14"/>
      <c r="O291" s="21" t="str">
        <f t="shared" si="12"/>
        <v/>
      </c>
      <c r="P291" s="21" t="str">
        <f t="shared" si="13"/>
        <v/>
      </c>
      <c r="Q291" s="22" t="str">
        <f>IF($B291="","",IF($J291="","None noted",IF($J291&gt;=Settings!$B$5,"Under warranty","Expired")))</f>
        <v/>
      </c>
      <c r="R291" s="23" t="str">
        <f>IF(OR($B291="",$F291=""),"",ROUND((Settings!$B$5-$F291)/365.25,1))</f>
        <v/>
      </c>
      <c r="S291" s="22" t="str">
        <f t="shared" si="14"/>
        <v/>
      </c>
    </row>
    <row r="292" spans="1:19" x14ac:dyDescent="0.3">
      <c r="A292" s="14"/>
      <c r="B292" s="14"/>
      <c r="C292" s="14"/>
      <c r="D292" s="14"/>
      <c r="E292" s="14"/>
      <c r="F292" s="19"/>
      <c r="G292" s="14"/>
      <c r="H292" s="20"/>
      <c r="I292" s="20"/>
      <c r="J292" s="19"/>
      <c r="K292" s="14"/>
      <c r="L292" s="14"/>
      <c r="M292" s="14"/>
      <c r="N292" s="14"/>
      <c r="O292" s="21" t="str">
        <f t="shared" si="12"/>
        <v/>
      </c>
      <c r="P292" s="21" t="str">
        <f t="shared" si="13"/>
        <v/>
      </c>
      <c r="Q292" s="22" t="str">
        <f>IF($B292="","",IF($J292="","None noted",IF($J292&gt;=Settings!$B$5,"Under warranty","Expired")))</f>
        <v/>
      </c>
      <c r="R292" s="23" t="str">
        <f>IF(OR($B292="",$F292=""),"",ROUND((Settings!$B$5-$F292)/365.25,1))</f>
        <v/>
      </c>
      <c r="S292" s="22" t="str">
        <f t="shared" si="14"/>
        <v/>
      </c>
    </row>
    <row r="293" spans="1:19" x14ac:dyDescent="0.3">
      <c r="A293" s="14"/>
      <c r="B293" s="14"/>
      <c r="C293" s="14"/>
      <c r="D293" s="14"/>
      <c r="E293" s="14"/>
      <c r="F293" s="19"/>
      <c r="G293" s="14"/>
      <c r="H293" s="20"/>
      <c r="I293" s="20"/>
      <c r="J293" s="19"/>
      <c r="K293" s="14"/>
      <c r="L293" s="14"/>
      <c r="M293" s="14"/>
      <c r="N293" s="14"/>
      <c r="O293" s="21" t="str">
        <f t="shared" si="12"/>
        <v/>
      </c>
      <c r="P293" s="21" t="str">
        <f t="shared" si="13"/>
        <v/>
      </c>
      <c r="Q293" s="22" t="str">
        <f>IF($B293="","",IF($J293="","None noted",IF($J293&gt;=Settings!$B$5,"Under warranty","Expired")))</f>
        <v/>
      </c>
      <c r="R293" s="23" t="str">
        <f>IF(OR($B293="",$F293=""),"",ROUND((Settings!$B$5-$F293)/365.25,1))</f>
        <v/>
      </c>
      <c r="S293" s="22" t="str">
        <f t="shared" si="14"/>
        <v/>
      </c>
    </row>
    <row r="294" spans="1:19" x14ac:dyDescent="0.3">
      <c r="A294" s="14"/>
      <c r="B294" s="14"/>
      <c r="C294" s="14"/>
      <c r="D294" s="14"/>
      <c r="E294" s="14"/>
      <c r="F294" s="19"/>
      <c r="G294" s="14"/>
      <c r="H294" s="20"/>
      <c r="I294" s="20"/>
      <c r="J294" s="19"/>
      <c r="K294" s="14"/>
      <c r="L294" s="14"/>
      <c r="M294" s="14"/>
      <c r="N294" s="14"/>
      <c r="O294" s="21" t="str">
        <f t="shared" si="12"/>
        <v/>
      </c>
      <c r="P294" s="21" t="str">
        <f t="shared" si="13"/>
        <v/>
      </c>
      <c r="Q294" s="22" t="str">
        <f>IF($B294="","",IF($J294="","None noted",IF($J294&gt;=Settings!$B$5,"Under warranty","Expired")))</f>
        <v/>
      </c>
      <c r="R294" s="23" t="str">
        <f>IF(OR($B294="",$F294=""),"",ROUND((Settings!$B$5-$F294)/365.25,1))</f>
        <v/>
      </c>
      <c r="S294" s="22" t="str">
        <f t="shared" si="14"/>
        <v/>
      </c>
    </row>
    <row r="295" spans="1:19" x14ac:dyDescent="0.3">
      <c r="A295" s="14"/>
      <c r="B295" s="14"/>
      <c r="C295" s="14"/>
      <c r="D295" s="14"/>
      <c r="E295" s="14"/>
      <c r="F295" s="19"/>
      <c r="G295" s="14"/>
      <c r="H295" s="20"/>
      <c r="I295" s="20"/>
      <c r="J295" s="19"/>
      <c r="K295" s="14"/>
      <c r="L295" s="14"/>
      <c r="M295" s="14"/>
      <c r="N295" s="14"/>
      <c r="O295" s="21" t="str">
        <f t="shared" si="12"/>
        <v/>
      </c>
      <c r="P295" s="21" t="str">
        <f t="shared" si="13"/>
        <v/>
      </c>
      <c r="Q295" s="22" t="str">
        <f>IF($B295="","",IF($J295="","None noted",IF($J295&gt;=Settings!$B$5,"Under warranty","Expired")))</f>
        <v/>
      </c>
      <c r="R295" s="23" t="str">
        <f>IF(OR($B295="",$F295=""),"",ROUND((Settings!$B$5-$F295)/365.25,1))</f>
        <v/>
      </c>
      <c r="S295" s="22" t="str">
        <f t="shared" si="14"/>
        <v/>
      </c>
    </row>
    <row r="296" spans="1:19" x14ac:dyDescent="0.3">
      <c r="A296" s="14"/>
      <c r="B296" s="14"/>
      <c r="C296" s="14"/>
      <c r="D296" s="14"/>
      <c r="E296" s="14"/>
      <c r="F296" s="19"/>
      <c r="G296" s="14"/>
      <c r="H296" s="20"/>
      <c r="I296" s="20"/>
      <c r="J296" s="19"/>
      <c r="K296" s="14"/>
      <c r="L296" s="14"/>
      <c r="M296" s="14"/>
      <c r="N296" s="14"/>
      <c r="O296" s="21" t="str">
        <f t="shared" si="12"/>
        <v/>
      </c>
      <c r="P296" s="21" t="str">
        <f t="shared" si="13"/>
        <v/>
      </c>
      <c r="Q296" s="22" t="str">
        <f>IF($B296="","",IF($J296="","None noted",IF($J296&gt;=Settings!$B$5,"Under warranty","Expired")))</f>
        <v/>
      </c>
      <c r="R296" s="23" t="str">
        <f>IF(OR($B296="",$F296=""),"",ROUND((Settings!$B$5-$F296)/365.25,1))</f>
        <v/>
      </c>
      <c r="S296" s="22" t="str">
        <f t="shared" si="14"/>
        <v/>
      </c>
    </row>
    <row r="297" spans="1:19" x14ac:dyDescent="0.3">
      <c r="A297" s="14"/>
      <c r="B297" s="14"/>
      <c r="C297" s="14"/>
      <c r="D297" s="14"/>
      <c r="E297" s="14"/>
      <c r="F297" s="19"/>
      <c r="G297" s="14"/>
      <c r="H297" s="20"/>
      <c r="I297" s="20"/>
      <c r="J297" s="19"/>
      <c r="K297" s="14"/>
      <c r="L297" s="14"/>
      <c r="M297" s="14"/>
      <c r="N297" s="14"/>
      <c r="O297" s="21" t="str">
        <f t="shared" si="12"/>
        <v/>
      </c>
      <c r="P297" s="21" t="str">
        <f t="shared" si="13"/>
        <v/>
      </c>
      <c r="Q297" s="22" t="str">
        <f>IF($B297="","",IF($J297="","None noted",IF($J297&gt;=Settings!$B$5,"Under warranty","Expired")))</f>
        <v/>
      </c>
      <c r="R297" s="23" t="str">
        <f>IF(OR($B297="",$F297=""),"",ROUND((Settings!$B$5-$F297)/365.25,1))</f>
        <v/>
      </c>
      <c r="S297" s="22" t="str">
        <f t="shared" si="14"/>
        <v/>
      </c>
    </row>
    <row r="298" spans="1:19" x14ac:dyDescent="0.3">
      <c r="A298" s="14"/>
      <c r="B298" s="14"/>
      <c r="C298" s="14"/>
      <c r="D298" s="14"/>
      <c r="E298" s="14"/>
      <c r="F298" s="19"/>
      <c r="G298" s="14"/>
      <c r="H298" s="20"/>
      <c r="I298" s="20"/>
      <c r="J298" s="19"/>
      <c r="K298" s="14"/>
      <c r="L298" s="14"/>
      <c r="M298" s="14"/>
      <c r="N298" s="14"/>
      <c r="O298" s="21" t="str">
        <f t="shared" si="12"/>
        <v/>
      </c>
      <c r="P298" s="21" t="str">
        <f t="shared" si="13"/>
        <v/>
      </c>
      <c r="Q298" s="22" t="str">
        <f>IF($B298="","",IF($J298="","None noted",IF($J298&gt;=Settings!$B$5,"Under warranty","Expired")))</f>
        <v/>
      </c>
      <c r="R298" s="23" t="str">
        <f>IF(OR($B298="",$F298=""),"",ROUND((Settings!$B$5-$F298)/365.25,1))</f>
        <v/>
      </c>
      <c r="S298" s="22" t="str">
        <f t="shared" si="14"/>
        <v/>
      </c>
    </row>
    <row r="299" spans="1:19" x14ac:dyDescent="0.3">
      <c r="A299" s="14"/>
      <c r="B299" s="14"/>
      <c r="C299" s="14"/>
      <c r="D299" s="14"/>
      <c r="E299" s="14"/>
      <c r="F299" s="19"/>
      <c r="G299" s="14"/>
      <c r="H299" s="20"/>
      <c r="I299" s="20"/>
      <c r="J299" s="19"/>
      <c r="K299" s="14"/>
      <c r="L299" s="14"/>
      <c r="M299" s="14"/>
      <c r="N299" s="14"/>
      <c r="O299" s="21" t="str">
        <f t="shared" si="12"/>
        <v/>
      </c>
      <c r="P299" s="21" t="str">
        <f t="shared" si="13"/>
        <v/>
      </c>
      <c r="Q299" s="22" t="str">
        <f>IF($B299="","",IF($J299="","None noted",IF($J299&gt;=Settings!$B$5,"Under warranty","Expired")))</f>
        <v/>
      </c>
      <c r="R299" s="23" t="str">
        <f>IF(OR($B299="",$F299=""),"",ROUND((Settings!$B$5-$F299)/365.25,1))</f>
        <v/>
      </c>
      <c r="S299" s="22" t="str">
        <f t="shared" si="14"/>
        <v/>
      </c>
    </row>
    <row r="300" spans="1:19" x14ac:dyDescent="0.3">
      <c r="A300" s="14"/>
      <c r="B300" s="14"/>
      <c r="C300" s="14"/>
      <c r="D300" s="14"/>
      <c r="E300" s="14"/>
      <c r="F300" s="19"/>
      <c r="G300" s="14"/>
      <c r="H300" s="20"/>
      <c r="I300" s="20"/>
      <c r="J300" s="19"/>
      <c r="K300" s="14"/>
      <c r="L300" s="14"/>
      <c r="M300" s="14"/>
      <c r="N300" s="14"/>
      <c r="O300" s="21" t="str">
        <f t="shared" si="12"/>
        <v/>
      </c>
      <c r="P300" s="21" t="str">
        <f t="shared" si="13"/>
        <v/>
      </c>
      <c r="Q300" s="22" t="str">
        <f>IF($B300="","",IF($J300="","None noted",IF($J300&gt;=Settings!$B$5,"Under warranty","Expired")))</f>
        <v/>
      </c>
      <c r="R300" s="23" t="str">
        <f>IF(OR($B300="",$F300=""),"",ROUND((Settings!$B$5-$F300)/365.25,1))</f>
        <v/>
      </c>
      <c r="S300" s="22" t="str">
        <f t="shared" si="14"/>
        <v/>
      </c>
    </row>
    <row r="301" spans="1:19" x14ac:dyDescent="0.3">
      <c r="A301" s="14"/>
      <c r="B301" s="14"/>
      <c r="C301" s="14"/>
      <c r="D301" s="14"/>
      <c r="E301" s="14"/>
      <c r="F301" s="19"/>
      <c r="G301" s="14"/>
      <c r="H301" s="20"/>
      <c r="I301" s="20"/>
      <c r="J301" s="19"/>
      <c r="K301" s="14"/>
      <c r="L301" s="14"/>
      <c r="M301" s="14"/>
      <c r="N301" s="14"/>
      <c r="O301" s="21" t="str">
        <f t="shared" si="12"/>
        <v/>
      </c>
      <c r="P301" s="21" t="str">
        <f t="shared" si="13"/>
        <v/>
      </c>
      <c r="Q301" s="22" t="str">
        <f>IF($B301="","",IF($J301="","None noted",IF($J301&gt;=Settings!$B$5,"Under warranty","Expired")))</f>
        <v/>
      </c>
      <c r="R301" s="23" t="str">
        <f>IF(OR($B301="",$F301=""),"",ROUND((Settings!$B$5-$F301)/365.25,1))</f>
        <v/>
      </c>
      <c r="S301" s="22" t="str">
        <f t="shared" si="14"/>
        <v/>
      </c>
    </row>
    <row r="302" spans="1:19" x14ac:dyDescent="0.3">
      <c r="A302" s="14"/>
      <c r="B302" s="14"/>
      <c r="C302" s="14"/>
      <c r="D302" s="14"/>
      <c r="E302" s="14"/>
      <c r="F302" s="19"/>
      <c r="G302" s="14"/>
      <c r="H302" s="20"/>
      <c r="I302" s="20"/>
      <c r="J302" s="19"/>
      <c r="K302" s="14"/>
      <c r="L302" s="14"/>
      <c r="M302" s="14"/>
      <c r="N302" s="14"/>
      <c r="O302" s="21" t="str">
        <f t="shared" si="12"/>
        <v/>
      </c>
      <c r="P302" s="21" t="str">
        <f t="shared" si="13"/>
        <v/>
      </c>
      <c r="Q302" s="22" t="str">
        <f>IF($B302="","",IF($J302="","None noted",IF($J302&gt;=Settings!$B$5,"Under warranty","Expired")))</f>
        <v/>
      </c>
      <c r="R302" s="23" t="str">
        <f>IF(OR($B302="",$F302=""),"",ROUND((Settings!$B$5-$F302)/365.25,1))</f>
        <v/>
      </c>
      <c r="S302" s="22" t="str">
        <f t="shared" si="14"/>
        <v/>
      </c>
    </row>
    <row r="303" spans="1:19" x14ac:dyDescent="0.3">
      <c r="A303" s="14"/>
      <c r="B303" s="14"/>
      <c r="C303" s="14"/>
      <c r="D303" s="14"/>
      <c r="E303" s="14"/>
      <c r="F303" s="19"/>
      <c r="G303" s="14"/>
      <c r="H303" s="20"/>
      <c r="I303" s="20"/>
      <c r="J303" s="19"/>
      <c r="K303" s="14"/>
      <c r="L303" s="14"/>
      <c r="M303" s="14"/>
      <c r="N303" s="14"/>
      <c r="O303" s="21" t="str">
        <f t="shared" si="12"/>
        <v/>
      </c>
      <c r="P303" s="21" t="str">
        <f t="shared" si="13"/>
        <v/>
      </c>
      <c r="Q303" s="22" t="str">
        <f>IF($B303="","",IF($J303="","None noted",IF($J303&gt;=Settings!$B$5,"Under warranty","Expired")))</f>
        <v/>
      </c>
      <c r="R303" s="23" t="str">
        <f>IF(OR($B303="",$F303=""),"",ROUND((Settings!$B$5-$F303)/365.25,1))</f>
        <v/>
      </c>
      <c r="S303" s="22" t="str">
        <f t="shared" si="14"/>
        <v/>
      </c>
    </row>
    <row r="304" spans="1:19" x14ac:dyDescent="0.3">
      <c r="A304" s="14"/>
      <c r="B304" s="14"/>
      <c r="C304" s="14"/>
      <c r="D304" s="14"/>
      <c r="E304" s="14"/>
      <c r="F304" s="19"/>
      <c r="G304" s="14"/>
      <c r="H304" s="20"/>
      <c r="I304" s="20"/>
      <c r="J304" s="19"/>
      <c r="K304" s="14"/>
      <c r="L304" s="14"/>
      <c r="M304" s="14"/>
      <c r="N304" s="14"/>
      <c r="O304" s="21" t="str">
        <f t="shared" si="12"/>
        <v/>
      </c>
      <c r="P304" s="21" t="str">
        <f t="shared" si="13"/>
        <v/>
      </c>
      <c r="Q304" s="22" t="str">
        <f>IF($B304="","",IF($J304="","None noted",IF($J304&gt;=Settings!$B$5,"Under warranty","Expired")))</f>
        <v/>
      </c>
      <c r="R304" s="23" t="str">
        <f>IF(OR($B304="",$F304=""),"",ROUND((Settings!$B$5-$F304)/365.25,1))</f>
        <v/>
      </c>
      <c r="S304" s="22" t="str">
        <f t="shared" si="14"/>
        <v/>
      </c>
    </row>
    <row r="305" spans="1:19" x14ac:dyDescent="0.3">
      <c r="A305" s="14"/>
      <c r="B305" s="14"/>
      <c r="C305" s="14"/>
      <c r="D305" s="14"/>
      <c r="E305" s="14"/>
      <c r="F305" s="19"/>
      <c r="G305" s="14"/>
      <c r="H305" s="20"/>
      <c r="I305" s="20"/>
      <c r="J305" s="19"/>
      <c r="K305" s="14"/>
      <c r="L305" s="14"/>
      <c r="M305" s="14"/>
      <c r="N305" s="14"/>
      <c r="O305" s="21" t="str">
        <f t="shared" si="12"/>
        <v/>
      </c>
      <c r="P305" s="21" t="str">
        <f t="shared" si="13"/>
        <v/>
      </c>
      <c r="Q305" s="22" t="str">
        <f>IF($B305="","",IF($J305="","None noted",IF($J305&gt;=Settings!$B$5,"Under warranty","Expired")))</f>
        <v/>
      </c>
      <c r="R305" s="23" t="str">
        <f>IF(OR($B305="",$F305=""),"",ROUND((Settings!$B$5-$F305)/365.25,1))</f>
        <v/>
      </c>
      <c r="S305" s="22" t="str">
        <f t="shared" si="14"/>
        <v/>
      </c>
    </row>
    <row r="306" spans="1:19" x14ac:dyDescent="0.3">
      <c r="A306" s="14"/>
      <c r="B306" s="14"/>
      <c r="C306" s="14"/>
      <c r="D306" s="14"/>
      <c r="E306" s="14"/>
      <c r="F306" s="19"/>
      <c r="G306" s="14"/>
      <c r="H306" s="20"/>
      <c r="I306" s="20"/>
      <c r="J306" s="19"/>
      <c r="K306" s="14"/>
      <c r="L306" s="14"/>
      <c r="M306" s="14"/>
      <c r="N306" s="14"/>
      <c r="O306" s="21" t="str">
        <f t="shared" si="12"/>
        <v/>
      </c>
      <c r="P306" s="21" t="str">
        <f t="shared" si="13"/>
        <v/>
      </c>
      <c r="Q306" s="22" t="str">
        <f>IF($B306="","",IF($J306="","None noted",IF($J306&gt;=Settings!$B$5,"Under warranty","Expired")))</f>
        <v/>
      </c>
      <c r="R306" s="23" t="str">
        <f>IF(OR($B306="",$F306=""),"",ROUND((Settings!$B$5-$F306)/365.25,1))</f>
        <v/>
      </c>
      <c r="S306" s="22" t="str">
        <f t="shared" si="14"/>
        <v/>
      </c>
    </row>
    <row r="307" spans="1:19" x14ac:dyDescent="0.3">
      <c r="A307" s="14"/>
      <c r="B307" s="14"/>
      <c r="C307" s="14"/>
      <c r="D307" s="14"/>
      <c r="E307" s="14"/>
      <c r="F307" s="19"/>
      <c r="G307" s="14"/>
      <c r="H307" s="20"/>
      <c r="I307" s="20"/>
      <c r="J307" s="19"/>
      <c r="K307" s="14"/>
      <c r="L307" s="14"/>
      <c r="M307" s="14"/>
      <c r="N307" s="14"/>
      <c r="O307" s="21" t="str">
        <f t="shared" si="12"/>
        <v/>
      </c>
      <c r="P307" s="21" t="str">
        <f t="shared" si="13"/>
        <v/>
      </c>
      <c r="Q307" s="22" t="str">
        <f>IF($B307="","",IF($J307="","None noted",IF($J307&gt;=Settings!$B$5,"Under warranty","Expired")))</f>
        <v/>
      </c>
      <c r="R307" s="23" t="str">
        <f>IF(OR($B307="",$F307=""),"",ROUND((Settings!$B$5-$F307)/365.25,1))</f>
        <v/>
      </c>
      <c r="S307" s="22" t="str">
        <f t="shared" si="14"/>
        <v/>
      </c>
    </row>
    <row r="308" spans="1:19" x14ac:dyDescent="0.3">
      <c r="A308" s="14"/>
      <c r="B308" s="14"/>
      <c r="C308" s="14"/>
      <c r="D308" s="14"/>
      <c r="E308" s="14"/>
      <c r="F308" s="19"/>
      <c r="G308" s="14"/>
      <c r="H308" s="20"/>
      <c r="I308" s="20"/>
      <c r="J308" s="19"/>
      <c r="K308" s="14"/>
      <c r="L308" s="14"/>
      <c r="M308" s="14"/>
      <c r="N308" s="14"/>
      <c r="O308" s="21" t="str">
        <f t="shared" si="12"/>
        <v/>
      </c>
      <c r="P308" s="21" t="str">
        <f t="shared" si="13"/>
        <v/>
      </c>
      <c r="Q308" s="22" t="str">
        <f>IF($B308="","",IF($J308="","None noted",IF($J308&gt;=Settings!$B$5,"Under warranty","Expired")))</f>
        <v/>
      </c>
      <c r="R308" s="23" t="str">
        <f>IF(OR($B308="",$F308=""),"",ROUND((Settings!$B$5-$F308)/365.25,1))</f>
        <v/>
      </c>
      <c r="S308" s="22" t="str">
        <f t="shared" si="14"/>
        <v/>
      </c>
    </row>
    <row r="309" spans="1:19" x14ac:dyDescent="0.3">
      <c r="A309" s="14"/>
      <c r="B309" s="14"/>
      <c r="C309" s="14"/>
      <c r="D309" s="14"/>
      <c r="E309" s="14"/>
      <c r="F309" s="19"/>
      <c r="G309" s="14"/>
      <c r="H309" s="20"/>
      <c r="I309" s="20"/>
      <c r="J309" s="19"/>
      <c r="K309" s="14"/>
      <c r="L309" s="14"/>
      <c r="M309" s="14"/>
      <c r="N309" s="14"/>
      <c r="O309" s="21" t="str">
        <f t="shared" si="12"/>
        <v/>
      </c>
      <c r="P309" s="21" t="str">
        <f t="shared" si="13"/>
        <v/>
      </c>
      <c r="Q309" s="22" t="str">
        <f>IF($B309="","",IF($J309="","None noted",IF($J309&gt;=Settings!$B$5,"Under warranty","Expired")))</f>
        <v/>
      </c>
      <c r="R309" s="23" t="str">
        <f>IF(OR($B309="",$F309=""),"",ROUND((Settings!$B$5-$F309)/365.25,1))</f>
        <v/>
      </c>
      <c r="S309" s="22" t="str">
        <f t="shared" si="14"/>
        <v/>
      </c>
    </row>
    <row r="310" spans="1:19" x14ac:dyDescent="0.3">
      <c r="A310" s="14"/>
      <c r="B310" s="14"/>
      <c r="C310" s="14"/>
      <c r="D310" s="14"/>
      <c r="E310" s="14"/>
      <c r="F310" s="19"/>
      <c r="G310" s="14"/>
      <c r="H310" s="20"/>
      <c r="I310" s="20"/>
      <c r="J310" s="19"/>
      <c r="K310" s="14"/>
      <c r="L310" s="14"/>
      <c r="M310" s="14"/>
      <c r="N310" s="14"/>
      <c r="O310" s="21" t="str">
        <f t="shared" si="12"/>
        <v/>
      </c>
      <c r="P310" s="21" t="str">
        <f t="shared" si="13"/>
        <v/>
      </c>
      <c r="Q310" s="22" t="str">
        <f>IF($B310="","",IF($J310="","None noted",IF($J310&gt;=Settings!$B$5,"Under warranty","Expired")))</f>
        <v/>
      </c>
      <c r="R310" s="23" t="str">
        <f>IF(OR($B310="",$F310=""),"",ROUND((Settings!$B$5-$F310)/365.25,1))</f>
        <v/>
      </c>
      <c r="S310" s="22" t="str">
        <f t="shared" si="14"/>
        <v/>
      </c>
    </row>
    <row r="311" spans="1:19" x14ac:dyDescent="0.3">
      <c r="A311" s="14"/>
      <c r="B311" s="14"/>
      <c r="C311" s="14"/>
      <c r="D311" s="14"/>
      <c r="E311" s="14"/>
      <c r="F311" s="19"/>
      <c r="G311" s="14"/>
      <c r="H311" s="20"/>
      <c r="I311" s="20"/>
      <c r="J311" s="19"/>
      <c r="K311" s="14"/>
      <c r="L311" s="14"/>
      <c r="M311" s="14"/>
      <c r="N311" s="14"/>
      <c r="O311" s="21" t="str">
        <f t="shared" si="12"/>
        <v/>
      </c>
      <c r="P311" s="21" t="str">
        <f t="shared" si="13"/>
        <v/>
      </c>
      <c r="Q311" s="22" t="str">
        <f>IF($B311="","",IF($J311="","None noted",IF($J311&gt;=Settings!$B$5,"Under warranty","Expired")))</f>
        <v/>
      </c>
      <c r="R311" s="23" t="str">
        <f>IF(OR($B311="",$F311=""),"",ROUND((Settings!$B$5-$F311)/365.25,1))</f>
        <v/>
      </c>
      <c r="S311" s="22" t="str">
        <f t="shared" si="14"/>
        <v/>
      </c>
    </row>
    <row r="312" spans="1:19" x14ac:dyDescent="0.3">
      <c r="A312" s="14"/>
      <c r="B312" s="14"/>
      <c r="C312" s="14"/>
      <c r="D312" s="14"/>
      <c r="E312" s="14"/>
      <c r="F312" s="19"/>
      <c r="G312" s="14"/>
      <c r="H312" s="20"/>
      <c r="I312" s="20"/>
      <c r="J312" s="19"/>
      <c r="K312" s="14"/>
      <c r="L312" s="14"/>
      <c r="M312" s="14"/>
      <c r="N312" s="14"/>
      <c r="O312" s="21" t="str">
        <f t="shared" si="12"/>
        <v/>
      </c>
      <c r="P312" s="21" t="str">
        <f t="shared" si="13"/>
        <v/>
      </c>
      <c r="Q312" s="22" t="str">
        <f>IF($B312="","",IF($J312="","None noted",IF($J312&gt;=Settings!$B$5,"Under warranty","Expired")))</f>
        <v/>
      </c>
      <c r="R312" s="23" t="str">
        <f>IF(OR($B312="",$F312=""),"",ROUND((Settings!$B$5-$F312)/365.25,1))</f>
        <v/>
      </c>
      <c r="S312" s="22" t="str">
        <f t="shared" si="14"/>
        <v/>
      </c>
    </row>
    <row r="313" spans="1:19" x14ac:dyDescent="0.3">
      <c r="A313" s="14"/>
      <c r="B313" s="14"/>
      <c r="C313" s="14"/>
      <c r="D313" s="14"/>
      <c r="E313" s="14"/>
      <c r="F313" s="19"/>
      <c r="G313" s="14"/>
      <c r="H313" s="20"/>
      <c r="I313" s="20"/>
      <c r="J313" s="19"/>
      <c r="K313" s="14"/>
      <c r="L313" s="14"/>
      <c r="M313" s="14"/>
      <c r="N313" s="14"/>
      <c r="O313" s="21" t="str">
        <f t="shared" si="12"/>
        <v/>
      </c>
      <c r="P313" s="21" t="str">
        <f t="shared" si="13"/>
        <v/>
      </c>
      <c r="Q313" s="22" t="str">
        <f>IF($B313="","",IF($J313="","None noted",IF($J313&gt;=Settings!$B$5,"Under warranty","Expired")))</f>
        <v/>
      </c>
      <c r="R313" s="23" t="str">
        <f>IF(OR($B313="",$F313=""),"",ROUND((Settings!$B$5-$F313)/365.25,1))</f>
        <v/>
      </c>
      <c r="S313" s="22" t="str">
        <f t="shared" si="14"/>
        <v/>
      </c>
    </row>
    <row r="314" spans="1:19" x14ac:dyDescent="0.3">
      <c r="A314" s="14"/>
      <c r="B314" s="14"/>
      <c r="C314" s="14"/>
      <c r="D314" s="14"/>
      <c r="E314" s="14"/>
      <c r="F314" s="19"/>
      <c r="G314" s="14"/>
      <c r="H314" s="20"/>
      <c r="I314" s="20"/>
      <c r="J314" s="19"/>
      <c r="K314" s="14"/>
      <c r="L314" s="14"/>
      <c r="M314" s="14"/>
      <c r="N314" s="14"/>
      <c r="O314" s="21" t="str">
        <f t="shared" si="12"/>
        <v/>
      </c>
      <c r="P314" s="21" t="str">
        <f t="shared" si="13"/>
        <v/>
      </c>
      <c r="Q314" s="22" t="str">
        <f>IF($B314="","",IF($J314="","None noted",IF($J314&gt;=Settings!$B$5,"Under warranty","Expired")))</f>
        <v/>
      </c>
      <c r="R314" s="23" t="str">
        <f>IF(OR($B314="",$F314=""),"",ROUND((Settings!$B$5-$F314)/365.25,1))</f>
        <v/>
      </c>
      <c r="S314" s="22" t="str">
        <f t="shared" si="14"/>
        <v/>
      </c>
    </row>
    <row r="315" spans="1:19" x14ac:dyDescent="0.3">
      <c r="A315" s="14"/>
      <c r="B315" s="14"/>
      <c r="C315" s="14"/>
      <c r="D315" s="14"/>
      <c r="E315" s="14"/>
      <c r="F315" s="19"/>
      <c r="G315" s="14"/>
      <c r="H315" s="20"/>
      <c r="I315" s="20"/>
      <c r="J315" s="19"/>
      <c r="K315" s="14"/>
      <c r="L315" s="14"/>
      <c r="M315" s="14"/>
      <c r="N315" s="14"/>
      <c r="O315" s="21" t="str">
        <f t="shared" si="12"/>
        <v/>
      </c>
      <c r="P315" s="21" t="str">
        <f t="shared" si="13"/>
        <v/>
      </c>
      <c r="Q315" s="22" t="str">
        <f>IF($B315="","",IF($J315="","None noted",IF($J315&gt;=Settings!$B$5,"Under warranty","Expired")))</f>
        <v/>
      </c>
      <c r="R315" s="23" t="str">
        <f>IF(OR($B315="",$F315=""),"",ROUND((Settings!$B$5-$F315)/365.25,1))</f>
        <v/>
      </c>
      <c r="S315" s="22" t="str">
        <f t="shared" si="14"/>
        <v/>
      </c>
    </row>
    <row r="316" spans="1:19" x14ac:dyDescent="0.3">
      <c r="A316" s="14"/>
      <c r="B316" s="14"/>
      <c r="C316" s="14"/>
      <c r="D316" s="14"/>
      <c r="E316" s="14"/>
      <c r="F316" s="19"/>
      <c r="G316" s="14"/>
      <c r="H316" s="20"/>
      <c r="I316" s="20"/>
      <c r="J316" s="19"/>
      <c r="K316" s="14"/>
      <c r="L316" s="14"/>
      <c r="M316" s="14"/>
      <c r="N316" s="14"/>
      <c r="O316" s="21" t="str">
        <f t="shared" si="12"/>
        <v/>
      </c>
      <c r="P316" s="21" t="str">
        <f t="shared" si="13"/>
        <v/>
      </c>
      <c r="Q316" s="22" t="str">
        <f>IF($B316="","",IF($J316="","None noted",IF($J316&gt;=Settings!$B$5,"Under warranty","Expired")))</f>
        <v/>
      </c>
      <c r="R316" s="23" t="str">
        <f>IF(OR($B316="",$F316=""),"",ROUND((Settings!$B$5-$F316)/365.25,1))</f>
        <v/>
      </c>
      <c r="S316" s="22" t="str">
        <f t="shared" si="14"/>
        <v/>
      </c>
    </row>
    <row r="317" spans="1:19" x14ac:dyDescent="0.3">
      <c r="A317" s="14"/>
      <c r="B317" s="14"/>
      <c r="C317" s="14"/>
      <c r="D317" s="14"/>
      <c r="E317" s="14"/>
      <c r="F317" s="19"/>
      <c r="G317" s="14"/>
      <c r="H317" s="20"/>
      <c r="I317" s="20"/>
      <c r="J317" s="19"/>
      <c r="K317" s="14"/>
      <c r="L317" s="14"/>
      <c r="M317" s="14"/>
      <c r="N317" s="14"/>
      <c r="O317" s="21" t="str">
        <f t="shared" si="12"/>
        <v/>
      </c>
      <c r="P317" s="21" t="str">
        <f t="shared" si="13"/>
        <v/>
      </c>
      <c r="Q317" s="22" t="str">
        <f>IF($B317="","",IF($J317="","None noted",IF($J317&gt;=Settings!$B$5,"Under warranty","Expired")))</f>
        <v/>
      </c>
      <c r="R317" s="23" t="str">
        <f>IF(OR($B317="",$F317=""),"",ROUND((Settings!$B$5-$F317)/365.25,1))</f>
        <v/>
      </c>
      <c r="S317" s="22" t="str">
        <f t="shared" si="14"/>
        <v/>
      </c>
    </row>
    <row r="318" spans="1:19" x14ac:dyDescent="0.3">
      <c r="A318" s="14"/>
      <c r="B318" s="14"/>
      <c r="C318" s="14"/>
      <c r="D318" s="14"/>
      <c r="E318" s="14"/>
      <c r="F318" s="19"/>
      <c r="G318" s="14"/>
      <c r="H318" s="20"/>
      <c r="I318" s="20"/>
      <c r="J318" s="19"/>
      <c r="K318" s="14"/>
      <c r="L318" s="14"/>
      <c r="M318" s="14"/>
      <c r="N318" s="14"/>
      <c r="O318" s="21" t="str">
        <f t="shared" si="12"/>
        <v/>
      </c>
      <c r="P318" s="21" t="str">
        <f t="shared" si="13"/>
        <v/>
      </c>
      <c r="Q318" s="22" t="str">
        <f>IF($B318="","",IF($J318="","None noted",IF($J318&gt;=Settings!$B$5,"Under warranty","Expired")))</f>
        <v/>
      </c>
      <c r="R318" s="23" t="str">
        <f>IF(OR($B318="",$F318=""),"",ROUND((Settings!$B$5-$F318)/365.25,1))</f>
        <v/>
      </c>
      <c r="S318" s="22" t="str">
        <f t="shared" si="14"/>
        <v/>
      </c>
    </row>
    <row r="319" spans="1:19" x14ac:dyDescent="0.3">
      <c r="A319" s="14"/>
      <c r="B319" s="14"/>
      <c r="C319" s="14"/>
      <c r="D319" s="14"/>
      <c r="E319" s="14"/>
      <c r="F319" s="19"/>
      <c r="G319" s="14"/>
      <c r="H319" s="20"/>
      <c r="I319" s="20"/>
      <c r="J319" s="19"/>
      <c r="K319" s="14"/>
      <c r="L319" s="14"/>
      <c r="M319" s="14"/>
      <c r="N319" s="14"/>
      <c r="O319" s="21" t="str">
        <f t="shared" si="12"/>
        <v/>
      </c>
      <c r="P319" s="21" t="str">
        <f t="shared" si="13"/>
        <v/>
      </c>
      <c r="Q319" s="22" t="str">
        <f>IF($B319="","",IF($J319="","None noted",IF($J319&gt;=Settings!$B$5,"Under warranty","Expired")))</f>
        <v/>
      </c>
      <c r="R319" s="23" t="str">
        <f>IF(OR($B319="",$F319=""),"",ROUND((Settings!$B$5-$F319)/365.25,1))</f>
        <v/>
      </c>
      <c r="S319" s="22" t="str">
        <f t="shared" si="14"/>
        <v/>
      </c>
    </row>
    <row r="320" spans="1:19" x14ac:dyDescent="0.3">
      <c r="A320" s="14"/>
      <c r="B320" s="14"/>
      <c r="C320" s="14"/>
      <c r="D320" s="14"/>
      <c r="E320" s="14"/>
      <c r="F320" s="19"/>
      <c r="G320" s="14"/>
      <c r="H320" s="20"/>
      <c r="I320" s="20"/>
      <c r="J320" s="19"/>
      <c r="K320" s="14"/>
      <c r="L320" s="14"/>
      <c r="M320" s="14"/>
      <c r="N320" s="14"/>
      <c r="O320" s="21" t="str">
        <f t="shared" si="12"/>
        <v/>
      </c>
      <c r="P320" s="21" t="str">
        <f t="shared" si="13"/>
        <v/>
      </c>
      <c r="Q320" s="22" t="str">
        <f>IF($B320="","",IF($J320="","None noted",IF($J320&gt;=Settings!$B$5,"Under warranty","Expired")))</f>
        <v/>
      </c>
      <c r="R320" s="23" t="str">
        <f>IF(OR($B320="",$F320=""),"",ROUND((Settings!$B$5-$F320)/365.25,1))</f>
        <v/>
      </c>
      <c r="S320" s="22" t="str">
        <f t="shared" si="14"/>
        <v/>
      </c>
    </row>
    <row r="321" spans="1:19" x14ac:dyDescent="0.3">
      <c r="A321" s="14"/>
      <c r="B321" s="14"/>
      <c r="C321" s="14"/>
      <c r="D321" s="14"/>
      <c r="E321" s="14"/>
      <c r="F321" s="19"/>
      <c r="G321" s="14"/>
      <c r="H321" s="20"/>
      <c r="I321" s="20"/>
      <c r="J321" s="19"/>
      <c r="K321" s="14"/>
      <c r="L321" s="14"/>
      <c r="M321" s="14"/>
      <c r="N321" s="14"/>
      <c r="O321" s="21" t="str">
        <f t="shared" si="12"/>
        <v/>
      </c>
      <c r="P321" s="21" t="str">
        <f t="shared" si="13"/>
        <v/>
      </c>
      <c r="Q321" s="22" t="str">
        <f>IF($B321="","",IF($J321="","None noted",IF($J321&gt;=Settings!$B$5,"Under warranty","Expired")))</f>
        <v/>
      </c>
      <c r="R321" s="23" t="str">
        <f>IF(OR($B321="",$F321=""),"",ROUND((Settings!$B$5-$F321)/365.25,1))</f>
        <v/>
      </c>
      <c r="S321" s="22" t="str">
        <f t="shared" si="14"/>
        <v/>
      </c>
    </row>
    <row r="322" spans="1:19" x14ac:dyDescent="0.3">
      <c r="A322" s="14"/>
      <c r="B322" s="14"/>
      <c r="C322" s="14"/>
      <c r="D322" s="14"/>
      <c r="E322" s="14"/>
      <c r="F322" s="19"/>
      <c r="G322" s="14"/>
      <c r="H322" s="20"/>
      <c r="I322" s="20"/>
      <c r="J322" s="19"/>
      <c r="K322" s="14"/>
      <c r="L322" s="14"/>
      <c r="M322" s="14"/>
      <c r="N322" s="14"/>
      <c r="O322" s="21" t="str">
        <f t="shared" si="12"/>
        <v/>
      </c>
      <c r="P322" s="21" t="str">
        <f t="shared" si="13"/>
        <v/>
      </c>
      <c r="Q322" s="22" t="str">
        <f>IF($B322="","",IF($J322="","None noted",IF($J322&gt;=Settings!$B$5,"Under warranty","Expired")))</f>
        <v/>
      </c>
      <c r="R322" s="23" t="str">
        <f>IF(OR($B322="",$F322=""),"",ROUND((Settings!$B$5-$F322)/365.25,1))</f>
        <v/>
      </c>
      <c r="S322" s="22" t="str">
        <f t="shared" si="14"/>
        <v/>
      </c>
    </row>
    <row r="323" spans="1:19" x14ac:dyDescent="0.3">
      <c r="A323" s="14"/>
      <c r="B323" s="14"/>
      <c r="C323" s="14"/>
      <c r="D323" s="14"/>
      <c r="E323" s="14"/>
      <c r="F323" s="19"/>
      <c r="G323" s="14"/>
      <c r="H323" s="20"/>
      <c r="I323" s="20"/>
      <c r="J323" s="19"/>
      <c r="K323" s="14"/>
      <c r="L323" s="14"/>
      <c r="M323" s="14"/>
      <c r="N323" s="14"/>
      <c r="O323" s="21" t="str">
        <f t="shared" si="12"/>
        <v/>
      </c>
      <c r="P323" s="21" t="str">
        <f t="shared" si="13"/>
        <v/>
      </c>
      <c r="Q323" s="22" t="str">
        <f>IF($B323="","",IF($J323="","None noted",IF($J323&gt;=Settings!$B$5,"Under warranty","Expired")))</f>
        <v/>
      </c>
      <c r="R323" s="23" t="str">
        <f>IF(OR($B323="",$F323=""),"",ROUND((Settings!$B$5-$F323)/365.25,1))</f>
        <v/>
      </c>
      <c r="S323" s="22" t="str">
        <f t="shared" si="14"/>
        <v/>
      </c>
    </row>
    <row r="324" spans="1:19" x14ac:dyDescent="0.3">
      <c r="A324" s="14"/>
      <c r="B324" s="14"/>
      <c r="C324" s="14"/>
      <c r="D324" s="14"/>
      <c r="E324" s="14"/>
      <c r="F324" s="19"/>
      <c r="G324" s="14"/>
      <c r="H324" s="20"/>
      <c r="I324" s="20"/>
      <c r="J324" s="19"/>
      <c r="K324" s="14"/>
      <c r="L324" s="14"/>
      <c r="M324" s="14"/>
      <c r="N324" s="14"/>
      <c r="O324" s="21" t="str">
        <f t="shared" ref="O324:O387" si="15">IF($B324="","",IF($G324="",1,N($G324))*N($H324))</f>
        <v/>
      </c>
      <c r="P324" s="21" t="str">
        <f t="shared" ref="P324:P387" si="16">IF($B324="","",IF($G324="",1,N($G324))*IF($I324="",N($H324),N($I324)))</f>
        <v/>
      </c>
      <c r="Q324" s="22" t="str">
        <f>IF($B324="","",IF($J324="","None noted",IF($J324&gt;=Settings!$B$5,"Under warranty","Expired")))</f>
        <v/>
      </c>
      <c r="R324" s="23" t="str">
        <f>IF(OR($B324="",$F324=""),"",ROUND((Settings!$B$5-$F324)/365.25,1))</f>
        <v/>
      </c>
      <c r="S324" s="22" t="str">
        <f t="shared" ref="S324:S387" si="17">IF($B324="","",IF(AND($L324="Yes",$M324="Yes"),"Complete","Missing"))</f>
        <v/>
      </c>
    </row>
    <row r="325" spans="1:19" x14ac:dyDescent="0.3">
      <c r="A325" s="14"/>
      <c r="B325" s="14"/>
      <c r="C325" s="14"/>
      <c r="D325" s="14"/>
      <c r="E325" s="14"/>
      <c r="F325" s="19"/>
      <c r="G325" s="14"/>
      <c r="H325" s="20"/>
      <c r="I325" s="20"/>
      <c r="J325" s="19"/>
      <c r="K325" s="14"/>
      <c r="L325" s="14"/>
      <c r="M325" s="14"/>
      <c r="N325" s="14"/>
      <c r="O325" s="21" t="str">
        <f t="shared" si="15"/>
        <v/>
      </c>
      <c r="P325" s="21" t="str">
        <f t="shared" si="16"/>
        <v/>
      </c>
      <c r="Q325" s="22" t="str">
        <f>IF($B325="","",IF($J325="","None noted",IF($J325&gt;=Settings!$B$5,"Under warranty","Expired")))</f>
        <v/>
      </c>
      <c r="R325" s="23" t="str">
        <f>IF(OR($B325="",$F325=""),"",ROUND((Settings!$B$5-$F325)/365.25,1))</f>
        <v/>
      </c>
      <c r="S325" s="22" t="str">
        <f t="shared" si="17"/>
        <v/>
      </c>
    </row>
    <row r="326" spans="1:19" x14ac:dyDescent="0.3">
      <c r="A326" s="14"/>
      <c r="B326" s="14"/>
      <c r="C326" s="14"/>
      <c r="D326" s="14"/>
      <c r="E326" s="14"/>
      <c r="F326" s="19"/>
      <c r="G326" s="14"/>
      <c r="H326" s="20"/>
      <c r="I326" s="20"/>
      <c r="J326" s="19"/>
      <c r="K326" s="14"/>
      <c r="L326" s="14"/>
      <c r="M326" s="14"/>
      <c r="N326" s="14"/>
      <c r="O326" s="21" t="str">
        <f t="shared" si="15"/>
        <v/>
      </c>
      <c r="P326" s="21" t="str">
        <f t="shared" si="16"/>
        <v/>
      </c>
      <c r="Q326" s="22" t="str">
        <f>IF($B326="","",IF($J326="","None noted",IF($J326&gt;=Settings!$B$5,"Under warranty","Expired")))</f>
        <v/>
      </c>
      <c r="R326" s="23" t="str">
        <f>IF(OR($B326="",$F326=""),"",ROUND((Settings!$B$5-$F326)/365.25,1))</f>
        <v/>
      </c>
      <c r="S326" s="22" t="str">
        <f t="shared" si="17"/>
        <v/>
      </c>
    </row>
    <row r="327" spans="1:19" x14ac:dyDescent="0.3">
      <c r="A327" s="14"/>
      <c r="B327" s="14"/>
      <c r="C327" s="14"/>
      <c r="D327" s="14"/>
      <c r="E327" s="14"/>
      <c r="F327" s="19"/>
      <c r="G327" s="14"/>
      <c r="H327" s="20"/>
      <c r="I327" s="20"/>
      <c r="J327" s="19"/>
      <c r="K327" s="14"/>
      <c r="L327" s="14"/>
      <c r="M327" s="14"/>
      <c r="N327" s="14"/>
      <c r="O327" s="21" t="str">
        <f t="shared" si="15"/>
        <v/>
      </c>
      <c r="P327" s="21" t="str">
        <f t="shared" si="16"/>
        <v/>
      </c>
      <c r="Q327" s="22" t="str">
        <f>IF($B327="","",IF($J327="","None noted",IF($J327&gt;=Settings!$B$5,"Under warranty","Expired")))</f>
        <v/>
      </c>
      <c r="R327" s="23" t="str">
        <f>IF(OR($B327="",$F327=""),"",ROUND((Settings!$B$5-$F327)/365.25,1))</f>
        <v/>
      </c>
      <c r="S327" s="22" t="str">
        <f t="shared" si="17"/>
        <v/>
      </c>
    </row>
    <row r="328" spans="1:19" x14ac:dyDescent="0.3">
      <c r="A328" s="14"/>
      <c r="B328" s="14"/>
      <c r="C328" s="14"/>
      <c r="D328" s="14"/>
      <c r="E328" s="14"/>
      <c r="F328" s="19"/>
      <c r="G328" s="14"/>
      <c r="H328" s="20"/>
      <c r="I328" s="20"/>
      <c r="J328" s="19"/>
      <c r="K328" s="14"/>
      <c r="L328" s="14"/>
      <c r="M328" s="14"/>
      <c r="N328" s="14"/>
      <c r="O328" s="21" t="str">
        <f t="shared" si="15"/>
        <v/>
      </c>
      <c r="P328" s="21" t="str">
        <f t="shared" si="16"/>
        <v/>
      </c>
      <c r="Q328" s="22" t="str">
        <f>IF($B328="","",IF($J328="","None noted",IF($J328&gt;=Settings!$B$5,"Under warranty","Expired")))</f>
        <v/>
      </c>
      <c r="R328" s="23" t="str">
        <f>IF(OR($B328="",$F328=""),"",ROUND((Settings!$B$5-$F328)/365.25,1))</f>
        <v/>
      </c>
      <c r="S328" s="22" t="str">
        <f t="shared" si="17"/>
        <v/>
      </c>
    </row>
    <row r="329" spans="1:19" x14ac:dyDescent="0.3">
      <c r="A329" s="14"/>
      <c r="B329" s="14"/>
      <c r="C329" s="14"/>
      <c r="D329" s="14"/>
      <c r="E329" s="14"/>
      <c r="F329" s="19"/>
      <c r="G329" s="14"/>
      <c r="H329" s="20"/>
      <c r="I329" s="20"/>
      <c r="J329" s="19"/>
      <c r="K329" s="14"/>
      <c r="L329" s="14"/>
      <c r="M329" s="14"/>
      <c r="N329" s="14"/>
      <c r="O329" s="21" t="str">
        <f t="shared" si="15"/>
        <v/>
      </c>
      <c r="P329" s="21" t="str">
        <f t="shared" si="16"/>
        <v/>
      </c>
      <c r="Q329" s="22" t="str">
        <f>IF($B329="","",IF($J329="","None noted",IF($J329&gt;=Settings!$B$5,"Under warranty","Expired")))</f>
        <v/>
      </c>
      <c r="R329" s="23" t="str">
        <f>IF(OR($B329="",$F329=""),"",ROUND((Settings!$B$5-$F329)/365.25,1))</f>
        <v/>
      </c>
      <c r="S329" s="22" t="str">
        <f t="shared" si="17"/>
        <v/>
      </c>
    </row>
    <row r="330" spans="1:19" x14ac:dyDescent="0.3">
      <c r="A330" s="14"/>
      <c r="B330" s="14"/>
      <c r="C330" s="14"/>
      <c r="D330" s="14"/>
      <c r="E330" s="14"/>
      <c r="F330" s="19"/>
      <c r="G330" s="14"/>
      <c r="H330" s="20"/>
      <c r="I330" s="20"/>
      <c r="J330" s="19"/>
      <c r="K330" s="14"/>
      <c r="L330" s="14"/>
      <c r="M330" s="14"/>
      <c r="N330" s="14"/>
      <c r="O330" s="21" t="str">
        <f t="shared" si="15"/>
        <v/>
      </c>
      <c r="P330" s="21" t="str">
        <f t="shared" si="16"/>
        <v/>
      </c>
      <c r="Q330" s="22" t="str">
        <f>IF($B330="","",IF($J330="","None noted",IF($J330&gt;=Settings!$B$5,"Under warranty","Expired")))</f>
        <v/>
      </c>
      <c r="R330" s="23" t="str">
        <f>IF(OR($B330="",$F330=""),"",ROUND((Settings!$B$5-$F330)/365.25,1))</f>
        <v/>
      </c>
      <c r="S330" s="22" t="str">
        <f t="shared" si="17"/>
        <v/>
      </c>
    </row>
    <row r="331" spans="1:19" x14ac:dyDescent="0.3">
      <c r="A331" s="14"/>
      <c r="B331" s="14"/>
      <c r="C331" s="14"/>
      <c r="D331" s="14"/>
      <c r="E331" s="14"/>
      <c r="F331" s="19"/>
      <c r="G331" s="14"/>
      <c r="H331" s="20"/>
      <c r="I331" s="20"/>
      <c r="J331" s="19"/>
      <c r="K331" s="14"/>
      <c r="L331" s="14"/>
      <c r="M331" s="14"/>
      <c r="N331" s="14"/>
      <c r="O331" s="21" t="str">
        <f t="shared" si="15"/>
        <v/>
      </c>
      <c r="P331" s="21" t="str">
        <f t="shared" si="16"/>
        <v/>
      </c>
      <c r="Q331" s="22" t="str">
        <f>IF($B331="","",IF($J331="","None noted",IF($J331&gt;=Settings!$B$5,"Under warranty","Expired")))</f>
        <v/>
      </c>
      <c r="R331" s="23" t="str">
        <f>IF(OR($B331="",$F331=""),"",ROUND((Settings!$B$5-$F331)/365.25,1))</f>
        <v/>
      </c>
      <c r="S331" s="22" t="str">
        <f t="shared" si="17"/>
        <v/>
      </c>
    </row>
    <row r="332" spans="1:19" x14ac:dyDescent="0.3">
      <c r="A332" s="14"/>
      <c r="B332" s="14"/>
      <c r="C332" s="14"/>
      <c r="D332" s="14"/>
      <c r="E332" s="14"/>
      <c r="F332" s="19"/>
      <c r="G332" s="14"/>
      <c r="H332" s="20"/>
      <c r="I332" s="20"/>
      <c r="J332" s="19"/>
      <c r="K332" s="14"/>
      <c r="L332" s="14"/>
      <c r="M332" s="14"/>
      <c r="N332" s="14"/>
      <c r="O332" s="21" t="str">
        <f t="shared" si="15"/>
        <v/>
      </c>
      <c r="P332" s="21" t="str">
        <f t="shared" si="16"/>
        <v/>
      </c>
      <c r="Q332" s="22" t="str">
        <f>IF($B332="","",IF($J332="","None noted",IF($J332&gt;=Settings!$B$5,"Under warranty","Expired")))</f>
        <v/>
      </c>
      <c r="R332" s="23" t="str">
        <f>IF(OR($B332="",$F332=""),"",ROUND((Settings!$B$5-$F332)/365.25,1))</f>
        <v/>
      </c>
      <c r="S332" s="22" t="str">
        <f t="shared" si="17"/>
        <v/>
      </c>
    </row>
    <row r="333" spans="1:19" x14ac:dyDescent="0.3">
      <c r="A333" s="14"/>
      <c r="B333" s="14"/>
      <c r="C333" s="14"/>
      <c r="D333" s="14"/>
      <c r="E333" s="14"/>
      <c r="F333" s="19"/>
      <c r="G333" s="14"/>
      <c r="H333" s="20"/>
      <c r="I333" s="20"/>
      <c r="J333" s="19"/>
      <c r="K333" s="14"/>
      <c r="L333" s="14"/>
      <c r="M333" s="14"/>
      <c r="N333" s="14"/>
      <c r="O333" s="21" t="str">
        <f t="shared" si="15"/>
        <v/>
      </c>
      <c r="P333" s="21" t="str">
        <f t="shared" si="16"/>
        <v/>
      </c>
      <c r="Q333" s="22" t="str">
        <f>IF($B333="","",IF($J333="","None noted",IF($J333&gt;=Settings!$B$5,"Under warranty","Expired")))</f>
        <v/>
      </c>
      <c r="R333" s="23" t="str">
        <f>IF(OR($B333="",$F333=""),"",ROUND((Settings!$B$5-$F333)/365.25,1))</f>
        <v/>
      </c>
      <c r="S333" s="22" t="str">
        <f t="shared" si="17"/>
        <v/>
      </c>
    </row>
    <row r="334" spans="1:19" x14ac:dyDescent="0.3">
      <c r="A334" s="14"/>
      <c r="B334" s="14"/>
      <c r="C334" s="14"/>
      <c r="D334" s="14"/>
      <c r="E334" s="14"/>
      <c r="F334" s="19"/>
      <c r="G334" s="14"/>
      <c r="H334" s="20"/>
      <c r="I334" s="20"/>
      <c r="J334" s="19"/>
      <c r="K334" s="14"/>
      <c r="L334" s="14"/>
      <c r="M334" s="14"/>
      <c r="N334" s="14"/>
      <c r="O334" s="21" t="str">
        <f t="shared" si="15"/>
        <v/>
      </c>
      <c r="P334" s="21" t="str">
        <f t="shared" si="16"/>
        <v/>
      </c>
      <c r="Q334" s="22" t="str">
        <f>IF($B334="","",IF($J334="","None noted",IF($J334&gt;=Settings!$B$5,"Under warranty","Expired")))</f>
        <v/>
      </c>
      <c r="R334" s="23" t="str">
        <f>IF(OR($B334="",$F334=""),"",ROUND((Settings!$B$5-$F334)/365.25,1))</f>
        <v/>
      </c>
      <c r="S334" s="22" t="str">
        <f t="shared" si="17"/>
        <v/>
      </c>
    </row>
    <row r="335" spans="1:19" x14ac:dyDescent="0.3">
      <c r="A335" s="14"/>
      <c r="B335" s="14"/>
      <c r="C335" s="14"/>
      <c r="D335" s="14"/>
      <c r="E335" s="14"/>
      <c r="F335" s="19"/>
      <c r="G335" s="14"/>
      <c r="H335" s="20"/>
      <c r="I335" s="20"/>
      <c r="J335" s="19"/>
      <c r="K335" s="14"/>
      <c r="L335" s="14"/>
      <c r="M335" s="14"/>
      <c r="N335" s="14"/>
      <c r="O335" s="21" t="str">
        <f t="shared" si="15"/>
        <v/>
      </c>
      <c r="P335" s="21" t="str">
        <f t="shared" si="16"/>
        <v/>
      </c>
      <c r="Q335" s="22" t="str">
        <f>IF($B335="","",IF($J335="","None noted",IF($J335&gt;=Settings!$B$5,"Under warranty","Expired")))</f>
        <v/>
      </c>
      <c r="R335" s="23" t="str">
        <f>IF(OR($B335="",$F335=""),"",ROUND((Settings!$B$5-$F335)/365.25,1))</f>
        <v/>
      </c>
      <c r="S335" s="22" t="str">
        <f t="shared" si="17"/>
        <v/>
      </c>
    </row>
    <row r="336" spans="1:19" x14ac:dyDescent="0.3">
      <c r="A336" s="14"/>
      <c r="B336" s="14"/>
      <c r="C336" s="14"/>
      <c r="D336" s="14"/>
      <c r="E336" s="14"/>
      <c r="F336" s="19"/>
      <c r="G336" s="14"/>
      <c r="H336" s="20"/>
      <c r="I336" s="20"/>
      <c r="J336" s="19"/>
      <c r="K336" s="14"/>
      <c r="L336" s="14"/>
      <c r="M336" s="14"/>
      <c r="N336" s="14"/>
      <c r="O336" s="21" t="str">
        <f t="shared" si="15"/>
        <v/>
      </c>
      <c r="P336" s="21" t="str">
        <f t="shared" si="16"/>
        <v/>
      </c>
      <c r="Q336" s="22" t="str">
        <f>IF($B336="","",IF($J336="","None noted",IF($J336&gt;=Settings!$B$5,"Under warranty","Expired")))</f>
        <v/>
      </c>
      <c r="R336" s="23" t="str">
        <f>IF(OR($B336="",$F336=""),"",ROUND((Settings!$B$5-$F336)/365.25,1))</f>
        <v/>
      </c>
      <c r="S336" s="22" t="str">
        <f t="shared" si="17"/>
        <v/>
      </c>
    </row>
    <row r="337" spans="1:19" x14ac:dyDescent="0.3">
      <c r="A337" s="14"/>
      <c r="B337" s="14"/>
      <c r="C337" s="14"/>
      <c r="D337" s="14"/>
      <c r="E337" s="14"/>
      <c r="F337" s="19"/>
      <c r="G337" s="14"/>
      <c r="H337" s="20"/>
      <c r="I337" s="20"/>
      <c r="J337" s="19"/>
      <c r="K337" s="14"/>
      <c r="L337" s="14"/>
      <c r="M337" s="14"/>
      <c r="N337" s="14"/>
      <c r="O337" s="21" t="str">
        <f t="shared" si="15"/>
        <v/>
      </c>
      <c r="P337" s="21" t="str">
        <f t="shared" si="16"/>
        <v/>
      </c>
      <c r="Q337" s="22" t="str">
        <f>IF($B337="","",IF($J337="","None noted",IF($J337&gt;=Settings!$B$5,"Under warranty","Expired")))</f>
        <v/>
      </c>
      <c r="R337" s="23" t="str">
        <f>IF(OR($B337="",$F337=""),"",ROUND((Settings!$B$5-$F337)/365.25,1))</f>
        <v/>
      </c>
      <c r="S337" s="22" t="str">
        <f t="shared" si="17"/>
        <v/>
      </c>
    </row>
    <row r="338" spans="1:19" x14ac:dyDescent="0.3">
      <c r="A338" s="14"/>
      <c r="B338" s="14"/>
      <c r="C338" s="14"/>
      <c r="D338" s="14"/>
      <c r="E338" s="14"/>
      <c r="F338" s="19"/>
      <c r="G338" s="14"/>
      <c r="H338" s="20"/>
      <c r="I338" s="20"/>
      <c r="J338" s="19"/>
      <c r="K338" s="14"/>
      <c r="L338" s="14"/>
      <c r="M338" s="14"/>
      <c r="N338" s="14"/>
      <c r="O338" s="21" t="str">
        <f t="shared" si="15"/>
        <v/>
      </c>
      <c r="P338" s="21" t="str">
        <f t="shared" si="16"/>
        <v/>
      </c>
      <c r="Q338" s="22" t="str">
        <f>IF($B338="","",IF($J338="","None noted",IF($J338&gt;=Settings!$B$5,"Under warranty","Expired")))</f>
        <v/>
      </c>
      <c r="R338" s="23" t="str">
        <f>IF(OR($B338="",$F338=""),"",ROUND((Settings!$B$5-$F338)/365.25,1))</f>
        <v/>
      </c>
      <c r="S338" s="22" t="str">
        <f t="shared" si="17"/>
        <v/>
      </c>
    </row>
    <row r="339" spans="1:19" x14ac:dyDescent="0.3">
      <c r="A339" s="14"/>
      <c r="B339" s="14"/>
      <c r="C339" s="14"/>
      <c r="D339" s="14"/>
      <c r="E339" s="14"/>
      <c r="F339" s="19"/>
      <c r="G339" s="14"/>
      <c r="H339" s="20"/>
      <c r="I339" s="20"/>
      <c r="J339" s="19"/>
      <c r="K339" s="14"/>
      <c r="L339" s="14"/>
      <c r="M339" s="14"/>
      <c r="N339" s="14"/>
      <c r="O339" s="21" t="str">
        <f t="shared" si="15"/>
        <v/>
      </c>
      <c r="P339" s="21" t="str">
        <f t="shared" si="16"/>
        <v/>
      </c>
      <c r="Q339" s="22" t="str">
        <f>IF($B339="","",IF($J339="","None noted",IF($J339&gt;=Settings!$B$5,"Under warranty","Expired")))</f>
        <v/>
      </c>
      <c r="R339" s="23" t="str">
        <f>IF(OR($B339="",$F339=""),"",ROUND((Settings!$B$5-$F339)/365.25,1))</f>
        <v/>
      </c>
      <c r="S339" s="22" t="str">
        <f t="shared" si="17"/>
        <v/>
      </c>
    </row>
    <row r="340" spans="1:19" x14ac:dyDescent="0.3">
      <c r="A340" s="14"/>
      <c r="B340" s="14"/>
      <c r="C340" s="14"/>
      <c r="D340" s="14"/>
      <c r="E340" s="14"/>
      <c r="F340" s="19"/>
      <c r="G340" s="14"/>
      <c r="H340" s="20"/>
      <c r="I340" s="20"/>
      <c r="J340" s="19"/>
      <c r="K340" s="14"/>
      <c r="L340" s="14"/>
      <c r="M340" s="14"/>
      <c r="N340" s="14"/>
      <c r="O340" s="21" t="str">
        <f t="shared" si="15"/>
        <v/>
      </c>
      <c r="P340" s="21" t="str">
        <f t="shared" si="16"/>
        <v/>
      </c>
      <c r="Q340" s="22" t="str">
        <f>IF($B340="","",IF($J340="","None noted",IF($J340&gt;=Settings!$B$5,"Under warranty","Expired")))</f>
        <v/>
      </c>
      <c r="R340" s="23" t="str">
        <f>IF(OR($B340="",$F340=""),"",ROUND((Settings!$B$5-$F340)/365.25,1))</f>
        <v/>
      </c>
      <c r="S340" s="22" t="str">
        <f t="shared" si="17"/>
        <v/>
      </c>
    </row>
    <row r="341" spans="1:19" x14ac:dyDescent="0.3">
      <c r="A341" s="14"/>
      <c r="B341" s="14"/>
      <c r="C341" s="14"/>
      <c r="D341" s="14"/>
      <c r="E341" s="14"/>
      <c r="F341" s="19"/>
      <c r="G341" s="14"/>
      <c r="H341" s="20"/>
      <c r="I341" s="20"/>
      <c r="J341" s="19"/>
      <c r="K341" s="14"/>
      <c r="L341" s="14"/>
      <c r="M341" s="14"/>
      <c r="N341" s="14"/>
      <c r="O341" s="21" t="str">
        <f t="shared" si="15"/>
        <v/>
      </c>
      <c r="P341" s="21" t="str">
        <f t="shared" si="16"/>
        <v/>
      </c>
      <c r="Q341" s="22" t="str">
        <f>IF($B341="","",IF($J341="","None noted",IF($J341&gt;=Settings!$B$5,"Under warranty","Expired")))</f>
        <v/>
      </c>
      <c r="R341" s="23" t="str">
        <f>IF(OR($B341="",$F341=""),"",ROUND((Settings!$B$5-$F341)/365.25,1))</f>
        <v/>
      </c>
      <c r="S341" s="22" t="str">
        <f t="shared" si="17"/>
        <v/>
      </c>
    </row>
    <row r="342" spans="1:19" x14ac:dyDescent="0.3">
      <c r="A342" s="14"/>
      <c r="B342" s="14"/>
      <c r="C342" s="14"/>
      <c r="D342" s="14"/>
      <c r="E342" s="14"/>
      <c r="F342" s="19"/>
      <c r="G342" s="14"/>
      <c r="H342" s="20"/>
      <c r="I342" s="20"/>
      <c r="J342" s="19"/>
      <c r="K342" s="14"/>
      <c r="L342" s="14"/>
      <c r="M342" s="14"/>
      <c r="N342" s="14"/>
      <c r="O342" s="21" t="str">
        <f t="shared" si="15"/>
        <v/>
      </c>
      <c r="P342" s="21" t="str">
        <f t="shared" si="16"/>
        <v/>
      </c>
      <c r="Q342" s="22" t="str">
        <f>IF($B342="","",IF($J342="","None noted",IF($J342&gt;=Settings!$B$5,"Under warranty","Expired")))</f>
        <v/>
      </c>
      <c r="R342" s="23" t="str">
        <f>IF(OR($B342="",$F342=""),"",ROUND((Settings!$B$5-$F342)/365.25,1))</f>
        <v/>
      </c>
      <c r="S342" s="22" t="str">
        <f t="shared" si="17"/>
        <v/>
      </c>
    </row>
    <row r="343" spans="1:19" x14ac:dyDescent="0.3">
      <c r="A343" s="14"/>
      <c r="B343" s="14"/>
      <c r="C343" s="14"/>
      <c r="D343" s="14"/>
      <c r="E343" s="14"/>
      <c r="F343" s="19"/>
      <c r="G343" s="14"/>
      <c r="H343" s="20"/>
      <c r="I343" s="20"/>
      <c r="J343" s="19"/>
      <c r="K343" s="14"/>
      <c r="L343" s="14"/>
      <c r="M343" s="14"/>
      <c r="N343" s="14"/>
      <c r="O343" s="21" t="str">
        <f t="shared" si="15"/>
        <v/>
      </c>
      <c r="P343" s="21" t="str">
        <f t="shared" si="16"/>
        <v/>
      </c>
      <c r="Q343" s="22" t="str">
        <f>IF($B343="","",IF($J343="","None noted",IF($J343&gt;=Settings!$B$5,"Under warranty","Expired")))</f>
        <v/>
      </c>
      <c r="R343" s="23" t="str">
        <f>IF(OR($B343="",$F343=""),"",ROUND((Settings!$B$5-$F343)/365.25,1))</f>
        <v/>
      </c>
      <c r="S343" s="22" t="str">
        <f t="shared" si="17"/>
        <v/>
      </c>
    </row>
    <row r="344" spans="1:19" x14ac:dyDescent="0.3">
      <c r="A344" s="14"/>
      <c r="B344" s="14"/>
      <c r="C344" s="14"/>
      <c r="D344" s="14"/>
      <c r="E344" s="14"/>
      <c r="F344" s="19"/>
      <c r="G344" s="14"/>
      <c r="H344" s="20"/>
      <c r="I344" s="20"/>
      <c r="J344" s="19"/>
      <c r="K344" s="14"/>
      <c r="L344" s="14"/>
      <c r="M344" s="14"/>
      <c r="N344" s="14"/>
      <c r="O344" s="21" t="str">
        <f t="shared" si="15"/>
        <v/>
      </c>
      <c r="P344" s="21" t="str">
        <f t="shared" si="16"/>
        <v/>
      </c>
      <c r="Q344" s="22" t="str">
        <f>IF($B344="","",IF($J344="","None noted",IF($J344&gt;=Settings!$B$5,"Under warranty","Expired")))</f>
        <v/>
      </c>
      <c r="R344" s="23" t="str">
        <f>IF(OR($B344="",$F344=""),"",ROUND((Settings!$B$5-$F344)/365.25,1))</f>
        <v/>
      </c>
      <c r="S344" s="22" t="str">
        <f t="shared" si="17"/>
        <v/>
      </c>
    </row>
    <row r="345" spans="1:19" x14ac:dyDescent="0.3">
      <c r="A345" s="14"/>
      <c r="B345" s="14"/>
      <c r="C345" s="14"/>
      <c r="D345" s="14"/>
      <c r="E345" s="14"/>
      <c r="F345" s="19"/>
      <c r="G345" s="14"/>
      <c r="H345" s="20"/>
      <c r="I345" s="20"/>
      <c r="J345" s="19"/>
      <c r="K345" s="14"/>
      <c r="L345" s="14"/>
      <c r="M345" s="14"/>
      <c r="N345" s="14"/>
      <c r="O345" s="21" t="str">
        <f t="shared" si="15"/>
        <v/>
      </c>
      <c r="P345" s="21" t="str">
        <f t="shared" si="16"/>
        <v/>
      </c>
      <c r="Q345" s="22" t="str">
        <f>IF($B345="","",IF($J345="","None noted",IF($J345&gt;=Settings!$B$5,"Under warranty","Expired")))</f>
        <v/>
      </c>
      <c r="R345" s="23" t="str">
        <f>IF(OR($B345="",$F345=""),"",ROUND((Settings!$B$5-$F345)/365.25,1))</f>
        <v/>
      </c>
      <c r="S345" s="22" t="str">
        <f t="shared" si="17"/>
        <v/>
      </c>
    </row>
    <row r="346" spans="1:19" x14ac:dyDescent="0.3">
      <c r="A346" s="14"/>
      <c r="B346" s="14"/>
      <c r="C346" s="14"/>
      <c r="D346" s="14"/>
      <c r="E346" s="14"/>
      <c r="F346" s="19"/>
      <c r="G346" s="14"/>
      <c r="H346" s="20"/>
      <c r="I346" s="20"/>
      <c r="J346" s="19"/>
      <c r="K346" s="14"/>
      <c r="L346" s="14"/>
      <c r="M346" s="14"/>
      <c r="N346" s="14"/>
      <c r="O346" s="21" t="str">
        <f t="shared" si="15"/>
        <v/>
      </c>
      <c r="P346" s="21" t="str">
        <f t="shared" si="16"/>
        <v/>
      </c>
      <c r="Q346" s="22" t="str">
        <f>IF($B346="","",IF($J346="","None noted",IF($J346&gt;=Settings!$B$5,"Under warranty","Expired")))</f>
        <v/>
      </c>
      <c r="R346" s="23" t="str">
        <f>IF(OR($B346="",$F346=""),"",ROUND((Settings!$B$5-$F346)/365.25,1))</f>
        <v/>
      </c>
      <c r="S346" s="22" t="str">
        <f t="shared" si="17"/>
        <v/>
      </c>
    </row>
    <row r="347" spans="1:19" x14ac:dyDescent="0.3">
      <c r="A347" s="14"/>
      <c r="B347" s="14"/>
      <c r="C347" s="14"/>
      <c r="D347" s="14"/>
      <c r="E347" s="14"/>
      <c r="F347" s="19"/>
      <c r="G347" s="14"/>
      <c r="H347" s="20"/>
      <c r="I347" s="20"/>
      <c r="J347" s="19"/>
      <c r="K347" s="14"/>
      <c r="L347" s="14"/>
      <c r="M347" s="14"/>
      <c r="N347" s="14"/>
      <c r="O347" s="21" t="str">
        <f t="shared" si="15"/>
        <v/>
      </c>
      <c r="P347" s="21" t="str">
        <f t="shared" si="16"/>
        <v/>
      </c>
      <c r="Q347" s="22" t="str">
        <f>IF($B347="","",IF($J347="","None noted",IF($J347&gt;=Settings!$B$5,"Under warranty","Expired")))</f>
        <v/>
      </c>
      <c r="R347" s="23" t="str">
        <f>IF(OR($B347="",$F347=""),"",ROUND((Settings!$B$5-$F347)/365.25,1))</f>
        <v/>
      </c>
      <c r="S347" s="22" t="str">
        <f t="shared" si="17"/>
        <v/>
      </c>
    </row>
    <row r="348" spans="1:19" x14ac:dyDescent="0.3">
      <c r="A348" s="14"/>
      <c r="B348" s="14"/>
      <c r="C348" s="14"/>
      <c r="D348" s="14"/>
      <c r="E348" s="14"/>
      <c r="F348" s="19"/>
      <c r="G348" s="14"/>
      <c r="H348" s="20"/>
      <c r="I348" s="20"/>
      <c r="J348" s="19"/>
      <c r="K348" s="14"/>
      <c r="L348" s="14"/>
      <c r="M348" s="14"/>
      <c r="N348" s="14"/>
      <c r="O348" s="21" t="str">
        <f t="shared" si="15"/>
        <v/>
      </c>
      <c r="P348" s="21" t="str">
        <f t="shared" si="16"/>
        <v/>
      </c>
      <c r="Q348" s="22" t="str">
        <f>IF($B348="","",IF($J348="","None noted",IF($J348&gt;=Settings!$B$5,"Under warranty","Expired")))</f>
        <v/>
      </c>
      <c r="R348" s="23" t="str">
        <f>IF(OR($B348="",$F348=""),"",ROUND((Settings!$B$5-$F348)/365.25,1))</f>
        <v/>
      </c>
      <c r="S348" s="22" t="str">
        <f t="shared" si="17"/>
        <v/>
      </c>
    </row>
    <row r="349" spans="1:19" x14ac:dyDescent="0.3">
      <c r="A349" s="14"/>
      <c r="B349" s="14"/>
      <c r="C349" s="14"/>
      <c r="D349" s="14"/>
      <c r="E349" s="14"/>
      <c r="F349" s="19"/>
      <c r="G349" s="14"/>
      <c r="H349" s="20"/>
      <c r="I349" s="20"/>
      <c r="J349" s="19"/>
      <c r="K349" s="14"/>
      <c r="L349" s="14"/>
      <c r="M349" s="14"/>
      <c r="N349" s="14"/>
      <c r="O349" s="21" t="str">
        <f t="shared" si="15"/>
        <v/>
      </c>
      <c r="P349" s="21" t="str">
        <f t="shared" si="16"/>
        <v/>
      </c>
      <c r="Q349" s="22" t="str">
        <f>IF($B349="","",IF($J349="","None noted",IF($J349&gt;=Settings!$B$5,"Under warranty","Expired")))</f>
        <v/>
      </c>
      <c r="R349" s="23" t="str">
        <f>IF(OR($B349="",$F349=""),"",ROUND((Settings!$B$5-$F349)/365.25,1))</f>
        <v/>
      </c>
      <c r="S349" s="22" t="str">
        <f t="shared" si="17"/>
        <v/>
      </c>
    </row>
    <row r="350" spans="1:19" x14ac:dyDescent="0.3">
      <c r="A350" s="14"/>
      <c r="B350" s="14"/>
      <c r="C350" s="14"/>
      <c r="D350" s="14"/>
      <c r="E350" s="14"/>
      <c r="F350" s="19"/>
      <c r="G350" s="14"/>
      <c r="H350" s="20"/>
      <c r="I350" s="20"/>
      <c r="J350" s="19"/>
      <c r="K350" s="14"/>
      <c r="L350" s="14"/>
      <c r="M350" s="14"/>
      <c r="N350" s="14"/>
      <c r="O350" s="21" t="str">
        <f t="shared" si="15"/>
        <v/>
      </c>
      <c r="P350" s="21" t="str">
        <f t="shared" si="16"/>
        <v/>
      </c>
      <c r="Q350" s="22" t="str">
        <f>IF($B350="","",IF($J350="","None noted",IF($J350&gt;=Settings!$B$5,"Under warranty","Expired")))</f>
        <v/>
      </c>
      <c r="R350" s="23" t="str">
        <f>IF(OR($B350="",$F350=""),"",ROUND((Settings!$B$5-$F350)/365.25,1))</f>
        <v/>
      </c>
      <c r="S350" s="22" t="str">
        <f t="shared" si="17"/>
        <v/>
      </c>
    </row>
    <row r="351" spans="1:19" x14ac:dyDescent="0.3">
      <c r="A351" s="14"/>
      <c r="B351" s="14"/>
      <c r="C351" s="14"/>
      <c r="D351" s="14"/>
      <c r="E351" s="14"/>
      <c r="F351" s="19"/>
      <c r="G351" s="14"/>
      <c r="H351" s="20"/>
      <c r="I351" s="20"/>
      <c r="J351" s="19"/>
      <c r="K351" s="14"/>
      <c r="L351" s="14"/>
      <c r="M351" s="14"/>
      <c r="N351" s="14"/>
      <c r="O351" s="21" t="str">
        <f t="shared" si="15"/>
        <v/>
      </c>
      <c r="P351" s="21" t="str">
        <f t="shared" si="16"/>
        <v/>
      </c>
      <c r="Q351" s="22" t="str">
        <f>IF($B351="","",IF($J351="","None noted",IF($J351&gt;=Settings!$B$5,"Under warranty","Expired")))</f>
        <v/>
      </c>
      <c r="R351" s="23" t="str">
        <f>IF(OR($B351="",$F351=""),"",ROUND((Settings!$B$5-$F351)/365.25,1))</f>
        <v/>
      </c>
      <c r="S351" s="22" t="str">
        <f t="shared" si="17"/>
        <v/>
      </c>
    </row>
    <row r="352" spans="1:19" x14ac:dyDescent="0.3">
      <c r="A352" s="14"/>
      <c r="B352" s="14"/>
      <c r="C352" s="14"/>
      <c r="D352" s="14"/>
      <c r="E352" s="14"/>
      <c r="F352" s="19"/>
      <c r="G352" s="14"/>
      <c r="H352" s="20"/>
      <c r="I352" s="20"/>
      <c r="J352" s="19"/>
      <c r="K352" s="14"/>
      <c r="L352" s="14"/>
      <c r="M352" s="14"/>
      <c r="N352" s="14"/>
      <c r="O352" s="21" t="str">
        <f t="shared" si="15"/>
        <v/>
      </c>
      <c r="P352" s="21" t="str">
        <f t="shared" si="16"/>
        <v/>
      </c>
      <c r="Q352" s="22" t="str">
        <f>IF($B352="","",IF($J352="","None noted",IF($J352&gt;=Settings!$B$5,"Under warranty","Expired")))</f>
        <v/>
      </c>
      <c r="R352" s="23" t="str">
        <f>IF(OR($B352="",$F352=""),"",ROUND((Settings!$B$5-$F352)/365.25,1))</f>
        <v/>
      </c>
      <c r="S352" s="22" t="str">
        <f t="shared" si="17"/>
        <v/>
      </c>
    </row>
    <row r="353" spans="1:19" x14ac:dyDescent="0.3">
      <c r="A353" s="14"/>
      <c r="B353" s="14"/>
      <c r="C353" s="14"/>
      <c r="D353" s="14"/>
      <c r="E353" s="14"/>
      <c r="F353" s="19"/>
      <c r="G353" s="14"/>
      <c r="H353" s="20"/>
      <c r="I353" s="20"/>
      <c r="J353" s="19"/>
      <c r="K353" s="14"/>
      <c r="L353" s="14"/>
      <c r="M353" s="14"/>
      <c r="N353" s="14"/>
      <c r="O353" s="21" t="str">
        <f t="shared" si="15"/>
        <v/>
      </c>
      <c r="P353" s="21" t="str">
        <f t="shared" si="16"/>
        <v/>
      </c>
      <c r="Q353" s="22" t="str">
        <f>IF($B353="","",IF($J353="","None noted",IF($J353&gt;=Settings!$B$5,"Under warranty","Expired")))</f>
        <v/>
      </c>
      <c r="R353" s="23" t="str">
        <f>IF(OR($B353="",$F353=""),"",ROUND((Settings!$B$5-$F353)/365.25,1))</f>
        <v/>
      </c>
      <c r="S353" s="22" t="str">
        <f t="shared" si="17"/>
        <v/>
      </c>
    </row>
    <row r="354" spans="1:19" x14ac:dyDescent="0.3">
      <c r="A354" s="14"/>
      <c r="B354" s="14"/>
      <c r="C354" s="14"/>
      <c r="D354" s="14"/>
      <c r="E354" s="14"/>
      <c r="F354" s="19"/>
      <c r="G354" s="14"/>
      <c r="H354" s="20"/>
      <c r="I354" s="20"/>
      <c r="J354" s="19"/>
      <c r="K354" s="14"/>
      <c r="L354" s="14"/>
      <c r="M354" s="14"/>
      <c r="N354" s="14"/>
      <c r="O354" s="21" t="str">
        <f t="shared" si="15"/>
        <v/>
      </c>
      <c r="P354" s="21" t="str">
        <f t="shared" si="16"/>
        <v/>
      </c>
      <c r="Q354" s="22" t="str">
        <f>IF($B354="","",IF($J354="","None noted",IF($J354&gt;=Settings!$B$5,"Under warranty","Expired")))</f>
        <v/>
      </c>
      <c r="R354" s="23" t="str">
        <f>IF(OR($B354="",$F354=""),"",ROUND((Settings!$B$5-$F354)/365.25,1))</f>
        <v/>
      </c>
      <c r="S354" s="22" t="str">
        <f t="shared" si="17"/>
        <v/>
      </c>
    </row>
    <row r="355" spans="1:19" x14ac:dyDescent="0.3">
      <c r="A355" s="14"/>
      <c r="B355" s="14"/>
      <c r="C355" s="14"/>
      <c r="D355" s="14"/>
      <c r="E355" s="14"/>
      <c r="F355" s="19"/>
      <c r="G355" s="14"/>
      <c r="H355" s="20"/>
      <c r="I355" s="20"/>
      <c r="J355" s="19"/>
      <c r="K355" s="14"/>
      <c r="L355" s="14"/>
      <c r="M355" s="14"/>
      <c r="N355" s="14"/>
      <c r="O355" s="21" t="str">
        <f t="shared" si="15"/>
        <v/>
      </c>
      <c r="P355" s="21" t="str">
        <f t="shared" si="16"/>
        <v/>
      </c>
      <c r="Q355" s="22" t="str">
        <f>IF($B355="","",IF($J355="","None noted",IF($J355&gt;=Settings!$B$5,"Under warranty","Expired")))</f>
        <v/>
      </c>
      <c r="R355" s="23" t="str">
        <f>IF(OR($B355="",$F355=""),"",ROUND((Settings!$B$5-$F355)/365.25,1))</f>
        <v/>
      </c>
      <c r="S355" s="22" t="str">
        <f t="shared" si="17"/>
        <v/>
      </c>
    </row>
    <row r="356" spans="1:19" x14ac:dyDescent="0.3">
      <c r="A356" s="14"/>
      <c r="B356" s="14"/>
      <c r="C356" s="14"/>
      <c r="D356" s="14"/>
      <c r="E356" s="14"/>
      <c r="F356" s="19"/>
      <c r="G356" s="14"/>
      <c r="H356" s="20"/>
      <c r="I356" s="20"/>
      <c r="J356" s="19"/>
      <c r="K356" s="14"/>
      <c r="L356" s="14"/>
      <c r="M356" s="14"/>
      <c r="N356" s="14"/>
      <c r="O356" s="21" t="str">
        <f t="shared" si="15"/>
        <v/>
      </c>
      <c r="P356" s="21" t="str">
        <f t="shared" si="16"/>
        <v/>
      </c>
      <c r="Q356" s="22" t="str">
        <f>IF($B356="","",IF($J356="","None noted",IF($J356&gt;=Settings!$B$5,"Under warranty","Expired")))</f>
        <v/>
      </c>
      <c r="R356" s="23" t="str">
        <f>IF(OR($B356="",$F356=""),"",ROUND((Settings!$B$5-$F356)/365.25,1))</f>
        <v/>
      </c>
      <c r="S356" s="22" t="str">
        <f t="shared" si="17"/>
        <v/>
      </c>
    </row>
    <row r="357" spans="1:19" x14ac:dyDescent="0.3">
      <c r="A357" s="14"/>
      <c r="B357" s="14"/>
      <c r="C357" s="14"/>
      <c r="D357" s="14"/>
      <c r="E357" s="14"/>
      <c r="F357" s="19"/>
      <c r="G357" s="14"/>
      <c r="H357" s="20"/>
      <c r="I357" s="20"/>
      <c r="J357" s="19"/>
      <c r="K357" s="14"/>
      <c r="L357" s="14"/>
      <c r="M357" s="14"/>
      <c r="N357" s="14"/>
      <c r="O357" s="21" t="str">
        <f t="shared" si="15"/>
        <v/>
      </c>
      <c r="P357" s="21" t="str">
        <f t="shared" si="16"/>
        <v/>
      </c>
      <c r="Q357" s="22" t="str">
        <f>IF($B357="","",IF($J357="","None noted",IF($J357&gt;=Settings!$B$5,"Under warranty","Expired")))</f>
        <v/>
      </c>
      <c r="R357" s="23" t="str">
        <f>IF(OR($B357="",$F357=""),"",ROUND((Settings!$B$5-$F357)/365.25,1))</f>
        <v/>
      </c>
      <c r="S357" s="22" t="str">
        <f t="shared" si="17"/>
        <v/>
      </c>
    </row>
    <row r="358" spans="1:19" x14ac:dyDescent="0.3">
      <c r="A358" s="14"/>
      <c r="B358" s="14"/>
      <c r="C358" s="14"/>
      <c r="D358" s="14"/>
      <c r="E358" s="14"/>
      <c r="F358" s="19"/>
      <c r="G358" s="14"/>
      <c r="H358" s="20"/>
      <c r="I358" s="20"/>
      <c r="J358" s="19"/>
      <c r="K358" s="14"/>
      <c r="L358" s="14"/>
      <c r="M358" s="14"/>
      <c r="N358" s="14"/>
      <c r="O358" s="21" t="str">
        <f t="shared" si="15"/>
        <v/>
      </c>
      <c r="P358" s="21" t="str">
        <f t="shared" si="16"/>
        <v/>
      </c>
      <c r="Q358" s="22" t="str">
        <f>IF($B358="","",IF($J358="","None noted",IF($J358&gt;=Settings!$B$5,"Under warranty","Expired")))</f>
        <v/>
      </c>
      <c r="R358" s="23" t="str">
        <f>IF(OR($B358="",$F358=""),"",ROUND((Settings!$B$5-$F358)/365.25,1))</f>
        <v/>
      </c>
      <c r="S358" s="22" t="str">
        <f t="shared" si="17"/>
        <v/>
      </c>
    </row>
    <row r="359" spans="1:19" x14ac:dyDescent="0.3">
      <c r="A359" s="14"/>
      <c r="B359" s="14"/>
      <c r="C359" s="14"/>
      <c r="D359" s="14"/>
      <c r="E359" s="14"/>
      <c r="F359" s="19"/>
      <c r="G359" s="14"/>
      <c r="H359" s="20"/>
      <c r="I359" s="20"/>
      <c r="J359" s="19"/>
      <c r="K359" s="14"/>
      <c r="L359" s="14"/>
      <c r="M359" s="14"/>
      <c r="N359" s="14"/>
      <c r="O359" s="21" t="str">
        <f t="shared" si="15"/>
        <v/>
      </c>
      <c r="P359" s="21" t="str">
        <f t="shared" si="16"/>
        <v/>
      </c>
      <c r="Q359" s="22" t="str">
        <f>IF($B359="","",IF($J359="","None noted",IF($J359&gt;=Settings!$B$5,"Under warranty","Expired")))</f>
        <v/>
      </c>
      <c r="R359" s="23" t="str">
        <f>IF(OR($B359="",$F359=""),"",ROUND((Settings!$B$5-$F359)/365.25,1))</f>
        <v/>
      </c>
      <c r="S359" s="22" t="str">
        <f t="shared" si="17"/>
        <v/>
      </c>
    </row>
    <row r="360" spans="1:19" x14ac:dyDescent="0.3">
      <c r="A360" s="14"/>
      <c r="B360" s="14"/>
      <c r="C360" s="14"/>
      <c r="D360" s="14"/>
      <c r="E360" s="14"/>
      <c r="F360" s="19"/>
      <c r="G360" s="14"/>
      <c r="H360" s="20"/>
      <c r="I360" s="20"/>
      <c r="J360" s="19"/>
      <c r="K360" s="14"/>
      <c r="L360" s="14"/>
      <c r="M360" s="14"/>
      <c r="N360" s="14"/>
      <c r="O360" s="21" t="str">
        <f t="shared" si="15"/>
        <v/>
      </c>
      <c r="P360" s="21" t="str">
        <f t="shared" si="16"/>
        <v/>
      </c>
      <c r="Q360" s="22" t="str">
        <f>IF($B360="","",IF($J360="","None noted",IF($J360&gt;=Settings!$B$5,"Under warranty","Expired")))</f>
        <v/>
      </c>
      <c r="R360" s="23" t="str">
        <f>IF(OR($B360="",$F360=""),"",ROUND((Settings!$B$5-$F360)/365.25,1))</f>
        <v/>
      </c>
      <c r="S360" s="22" t="str">
        <f t="shared" si="17"/>
        <v/>
      </c>
    </row>
    <row r="361" spans="1:19" x14ac:dyDescent="0.3">
      <c r="A361" s="14"/>
      <c r="B361" s="14"/>
      <c r="C361" s="14"/>
      <c r="D361" s="14"/>
      <c r="E361" s="14"/>
      <c r="F361" s="19"/>
      <c r="G361" s="14"/>
      <c r="H361" s="20"/>
      <c r="I361" s="20"/>
      <c r="J361" s="19"/>
      <c r="K361" s="14"/>
      <c r="L361" s="14"/>
      <c r="M361" s="14"/>
      <c r="N361" s="14"/>
      <c r="O361" s="21" t="str">
        <f t="shared" si="15"/>
        <v/>
      </c>
      <c r="P361" s="21" t="str">
        <f t="shared" si="16"/>
        <v/>
      </c>
      <c r="Q361" s="22" t="str">
        <f>IF($B361="","",IF($J361="","None noted",IF($J361&gt;=Settings!$B$5,"Under warranty","Expired")))</f>
        <v/>
      </c>
      <c r="R361" s="23" t="str">
        <f>IF(OR($B361="",$F361=""),"",ROUND((Settings!$B$5-$F361)/365.25,1))</f>
        <v/>
      </c>
      <c r="S361" s="22" t="str">
        <f t="shared" si="17"/>
        <v/>
      </c>
    </row>
    <row r="362" spans="1:19" x14ac:dyDescent="0.3">
      <c r="A362" s="14"/>
      <c r="B362" s="14"/>
      <c r="C362" s="14"/>
      <c r="D362" s="14"/>
      <c r="E362" s="14"/>
      <c r="F362" s="19"/>
      <c r="G362" s="14"/>
      <c r="H362" s="20"/>
      <c r="I362" s="20"/>
      <c r="J362" s="19"/>
      <c r="K362" s="14"/>
      <c r="L362" s="14"/>
      <c r="M362" s="14"/>
      <c r="N362" s="14"/>
      <c r="O362" s="21" t="str">
        <f t="shared" si="15"/>
        <v/>
      </c>
      <c r="P362" s="21" t="str">
        <f t="shared" si="16"/>
        <v/>
      </c>
      <c r="Q362" s="22" t="str">
        <f>IF($B362="","",IF($J362="","None noted",IF($J362&gt;=Settings!$B$5,"Under warranty","Expired")))</f>
        <v/>
      </c>
      <c r="R362" s="23" t="str">
        <f>IF(OR($B362="",$F362=""),"",ROUND((Settings!$B$5-$F362)/365.25,1))</f>
        <v/>
      </c>
      <c r="S362" s="22" t="str">
        <f t="shared" si="17"/>
        <v/>
      </c>
    </row>
    <row r="363" spans="1:19" x14ac:dyDescent="0.3">
      <c r="A363" s="14"/>
      <c r="B363" s="14"/>
      <c r="C363" s="14"/>
      <c r="D363" s="14"/>
      <c r="E363" s="14"/>
      <c r="F363" s="19"/>
      <c r="G363" s="14"/>
      <c r="H363" s="20"/>
      <c r="I363" s="20"/>
      <c r="J363" s="19"/>
      <c r="K363" s="14"/>
      <c r="L363" s="14"/>
      <c r="M363" s="14"/>
      <c r="N363" s="14"/>
      <c r="O363" s="21" t="str">
        <f t="shared" si="15"/>
        <v/>
      </c>
      <c r="P363" s="21" t="str">
        <f t="shared" si="16"/>
        <v/>
      </c>
      <c r="Q363" s="22" t="str">
        <f>IF($B363="","",IF($J363="","None noted",IF($J363&gt;=Settings!$B$5,"Under warranty","Expired")))</f>
        <v/>
      </c>
      <c r="R363" s="23" t="str">
        <f>IF(OR($B363="",$F363=""),"",ROUND((Settings!$B$5-$F363)/365.25,1))</f>
        <v/>
      </c>
      <c r="S363" s="22" t="str">
        <f t="shared" si="17"/>
        <v/>
      </c>
    </row>
    <row r="364" spans="1:19" x14ac:dyDescent="0.3">
      <c r="A364" s="14"/>
      <c r="B364" s="14"/>
      <c r="C364" s="14"/>
      <c r="D364" s="14"/>
      <c r="E364" s="14"/>
      <c r="F364" s="19"/>
      <c r="G364" s="14"/>
      <c r="H364" s="20"/>
      <c r="I364" s="20"/>
      <c r="J364" s="19"/>
      <c r="K364" s="14"/>
      <c r="L364" s="14"/>
      <c r="M364" s="14"/>
      <c r="N364" s="14"/>
      <c r="O364" s="21" t="str">
        <f t="shared" si="15"/>
        <v/>
      </c>
      <c r="P364" s="21" t="str">
        <f t="shared" si="16"/>
        <v/>
      </c>
      <c r="Q364" s="22" t="str">
        <f>IF($B364="","",IF($J364="","None noted",IF($J364&gt;=Settings!$B$5,"Under warranty","Expired")))</f>
        <v/>
      </c>
      <c r="R364" s="23" t="str">
        <f>IF(OR($B364="",$F364=""),"",ROUND((Settings!$B$5-$F364)/365.25,1))</f>
        <v/>
      </c>
      <c r="S364" s="22" t="str">
        <f t="shared" si="17"/>
        <v/>
      </c>
    </row>
    <row r="365" spans="1:19" x14ac:dyDescent="0.3">
      <c r="A365" s="14"/>
      <c r="B365" s="14"/>
      <c r="C365" s="14"/>
      <c r="D365" s="14"/>
      <c r="E365" s="14"/>
      <c r="F365" s="19"/>
      <c r="G365" s="14"/>
      <c r="H365" s="20"/>
      <c r="I365" s="20"/>
      <c r="J365" s="19"/>
      <c r="K365" s="14"/>
      <c r="L365" s="14"/>
      <c r="M365" s="14"/>
      <c r="N365" s="14"/>
      <c r="O365" s="21" t="str">
        <f t="shared" si="15"/>
        <v/>
      </c>
      <c r="P365" s="21" t="str">
        <f t="shared" si="16"/>
        <v/>
      </c>
      <c r="Q365" s="22" t="str">
        <f>IF($B365="","",IF($J365="","None noted",IF($J365&gt;=Settings!$B$5,"Under warranty","Expired")))</f>
        <v/>
      </c>
      <c r="R365" s="23" t="str">
        <f>IF(OR($B365="",$F365=""),"",ROUND((Settings!$B$5-$F365)/365.25,1))</f>
        <v/>
      </c>
      <c r="S365" s="22" t="str">
        <f t="shared" si="17"/>
        <v/>
      </c>
    </row>
    <row r="366" spans="1:19" x14ac:dyDescent="0.3">
      <c r="A366" s="14"/>
      <c r="B366" s="14"/>
      <c r="C366" s="14"/>
      <c r="D366" s="14"/>
      <c r="E366" s="14"/>
      <c r="F366" s="19"/>
      <c r="G366" s="14"/>
      <c r="H366" s="20"/>
      <c r="I366" s="20"/>
      <c r="J366" s="19"/>
      <c r="K366" s="14"/>
      <c r="L366" s="14"/>
      <c r="M366" s="14"/>
      <c r="N366" s="14"/>
      <c r="O366" s="21" t="str">
        <f t="shared" si="15"/>
        <v/>
      </c>
      <c r="P366" s="21" t="str">
        <f t="shared" si="16"/>
        <v/>
      </c>
      <c r="Q366" s="22" t="str">
        <f>IF($B366="","",IF($J366="","None noted",IF($J366&gt;=Settings!$B$5,"Under warranty","Expired")))</f>
        <v/>
      </c>
      <c r="R366" s="23" t="str">
        <f>IF(OR($B366="",$F366=""),"",ROUND((Settings!$B$5-$F366)/365.25,1))</f>
        <v/>
      </c>
      <c r="S366" s="22" t="str">
        <f t="shared" si="17"/>
        <v/>
      </c>
    </row>
    <row r="367" spans="1:19" x14ac:dyDescent="0.3">
      <c r="A367" s="14"/>
      <c r="B367" s="14"/>
      <c r="C367" s="14"/>
      <c r="D367" s="14"/>
      <c r="E367" s="14"/>
      <c r="F367" s="19"/>
      <c r="G367" s="14"/>
      <c r="H367" s="20"/>
      <c r="I367" s="20"/>
      <c r="J367" s="19"/>
      <c r="K367" s="14"/>
      <c r="L367" s="14"/>
      <c r="M367" s="14"/>
      <c r="N367" s="14"/>
      <c r="O367" s="21" t="str">
        <f t="shared" si="15"/>
        <v/>
      </c>
      <c r="P367" s="21" t="str">
        <f t="shared" si="16"/>
        <v/>
      </c>
      <c r="Q367" s="22" t="str">
        <f>IF($B367="","",IF($J367="","None noted",IF($J367&gt;=Settings!$B$5,"Under warranty","Expired")))</f>
        <v/>
      </c>
      <c r="R367" s="23" t="str">
        <f>IF(OR($B367="",$F367=""),"",ROUND((Settings!$B$5-$F367)/365.25,1))</f>
        <v/>
      </c>
      <c r="S367" s="22" t="str">
        <f t="shared" si="17"/>
        <v/>
      </c>
    </row>
    <row r="368" spans="1:19" x14ac:dyDescent="0.3">
      <c r="A368" s="14"/>
      <c r="B368" s="14"/>
      <c r="C368" s="14"/>
      <c r="D368" s="14"/>
      <c r="E368" s="14"/>
      <c r="F368" s="19"/>
      <c r="G368" s="14"/>
      <c r="H368" s="20"/>
      <c r="I368" s="20"/>
      <c r="J368" s="19"/>
      <c r="K368" s="14"/>
      <c r="L368" s="14"/>
      <c r="M368" s="14"/>
      <c r="N368" s="14"/>
      <c r="O368" s="21" t="str">
        <f t="shared" si="15"/>
        <v/>
      </c>
      <c r="P368" s="21" t="str">
        <f t="shared" si="16"/>
        <v/>
      </c>
      <c r="Q368" s="22" t="str">
        <f>IF($B368="","",IF($J368="","None noted",IF($J368&gt;=Settings!$B$5,"Under warranty","Expired")))</f>
        <v/>
      </c>
      <c r="R368" s="23" t="str">
        <f>IF(OR($B368="",$F368=""),"",ROUND((Settings!$B$5-$F368)/365.25,1))</f>
        <v/>
      </c>
      <c r="S368" s="22" t="str">
        <f t="shared" si="17"/>
        <v/>
      </c>
    </row>
    <row r="369" spans="1:19" x14ac:dyDescent="0.3">
      <c r="A369" s="14"/>
      <c r="B369" s="14"/>
      <c r="C369" s="14"/>
      <c r="D369" s="14"/>
      <c r="E369" s="14"/>
      <c r="F369" s="19"/>
      <c r="G369" s="14"/>
      <c r="H369" s="20"/>
      <c r="I369" s="20"/>
      <c r="J369" s="19"/>
      <c r="K369" s="14"/>
      <c r="L369" s="14"/>
      <c r="M369" s="14"/>
      <c r="N369" s="14"/>
      <c r="O369" s="21" t="str">
        <f t="shared" si="15"/>
        <v/>
      </c>
      <c r="P369" s="21" t="str">
        <f t="shared" si="16"/>
        <v/>
      </c>
      <c r="Q369" s="22" t="str">
        <f>IF($B369="","",IF($J369="","None noted",IF($J369&gt;=Settings!$B$5,"Under warranty","Expired")))</f>
        <v/>
      </c>
      <c r="R369" s="23" t="str">
        <f>IF(OR($B369="",$F369=""),"",ROUND((Settings!$B$5-$F369)/365.25,1))</f>
        <v/>
      </c>
      <c r="S369" s="22" t="str">
        <f t="shared" si="17"/>
        <v/>
      </c>
    </row>
    <row r="370" spans="1:19" x14ac:dyDescent="0.3">
      <c r="A370" s="14"/>
      <c r="B370" s="14"/>
      <c r="C370" s="14"/>
      <c r="D370" s="14"/>
      <c r="E370" s="14"/>
      <c r="F370" s="19"/>
      <c r="G370" s="14"/>
      <c r="H370" s="20"/>
      <c r="I370" s="20"/>
      <c r="J370" s="19"/>
      <c r="K370" s="14"/>
      <c r="L370" s="14"/>
      <c r="M370" s="14"/>
      <c r="N370" s="14"/>
      <c r="O370" s="21" t="str">
        <f t="shared" si="15"/>
        <v/>
      </c>
      <c r="P370" s="21" t="str">
        <f t="shared" si="16"/>
        <v/>
      </c>
      <c r="Q370" s="22" t="str">
        <f>IF($B370="","",IF($J370="","None noted",IF($J370&gt;=Settings!$B$5,"Under warranty","Expired")))</f>
        <v/>
      </c>
      <c r="R370" s="23" t="str">
        <f>IF(OR($B370="",$F370=""),"",ROUND((Settings!$B$5-$F370)/365.25,1))</f>
        <v/>
      </c>
      <c r="S370" s="22" t="str">
        <f t="shared" si="17"/>
        <v/>
      </c>
    </row>
    <row r="371" spans="1:19" x14ac:dyDescent="0.3">
      <c r="A371" s="14"/>
      <c r="B371" s="14"/>
      <c r="C371" s="14"/>
      <c r="D371" s="14"/>
      <c r="E371" s="14"/>
      <c r="F371" s="19"/>
      <c r="G371" s="14"/>
      <c r="H371" s="20"/>
      <c r="I371" s="20"/>
      <c r="J371" s="19"/>
      <c r="K371" s="14"/>
      <c r="L371" s="14"/>
      <c r="M371" s="14"/>
      <c r="N371" s="14"/>
      <c r="O371" s="21" t="str">
        <f t="shared" si="15"/>
        <v/>
      </c>
      <c r="P371" s="21" t="str">
        <f t="shared" si="16"/>
        <v/>
      </c>
      <c r="Q371" s="22" t="str">
        <f>IF($B371="","",IF($J371="","None noted",IF($J371&gt;=Settings!$B$5,"Under warranty","Expired")))</f>
        <v/>
      </c>
      <c r="R371" s="23" t="str">
        <f>IF(OR($B371="",$F371=""),"",ROUND((Settings!$B$5-$F371)/365.25,1))</f>
        <v/>
      </c>
      <c r="S371" s="22" t="str">
        <f t="shared" si="17"/>
        <v/>
      </c>
    </row>
    <row r="372" spans="1:19" x14ac:dyDescent="0.3">
      <c r="A372" s="14"/>
      <c r="B372" s="14"/>
      <c r="C372" s="14"/>
      <c r="D372" s="14"/>
      <c r="E372" s="14"/>
      <c r="F372" s="19"/>
      <c r="G372" s="14"/>
      <c r="H372" s="20"/>
      <c r="I372" s="20"/>
      <c r="J372" s="19"/>
      <c r="K372" s="14"/>
      <c r="L372" s="14"/>
      <c r="M372" s="14"/>
      <c r="N372" s="14"/>
      <c r="O372" s="21" t="str">
        <f t="shared" si="15"/>
        <v/>
      </c>
      <c r="P372" s="21" t="str">
        <f t="shared" si="16"/>
        <v/>
      </c>
      <c r="Q372" s="22" t="str">
        <f>IF($B372="","",IF($J372="","None noted",IF($J372&gt;=Settings!$B$5,"Under warranty","Expired")))</f>
        <v/>
      </c>
      <c r="R372" s="23" t="str">
        <f>IF(OR($B372="",$F372=""),"",ROUND((Settings!$B$5-$F372)/365.25,1))</f>
        <v/>
      </c>
      <c r="S372" s="22" t="str">
        <f t="shared" si="17"/>
        <v/>
      </c>
    </row>
    <row r="373" spans="1:19" x14ac:dyDescent="0.3">
      <c r="A373" s="14"/>
      <c r="B373" s="14"/>
      <c r="C373" s="14"/>
      <c r="D373" s="14"/>
      <c r="E373" s="14"/>
      <c r="F373" s="19"/>
      <c r="G373" s="14"/>
      <c r="H373" s="20"/>
      <c r="I373" s="20"/>
      <c r="J373" s="19"/>
      <c r="K373" s="14"/>
      <c r="L373" s="14"/>
      <c r="M373" s="14"/>
      <c r="N373" s="14"/>
      <c r="O373" s="21" t="str">
        <f t="shared" si="15"/>
        <v/>
      </c>
      <c r="P373" s="21" t="str">
        <f t="shared" si="16"/>
        <v/>
      </c>
      <c r="Q373" s="22" t="str">
        <f>IF($B373="","",IF($J373="","None noted",IF($J373&gt;=Settings!$B$5,"Under warranty","Expired")))</f>
        <v/>
      </c>
      <c r="R373" s="23" t="str">
        <f>IF(OR($B373="",$F373=""),"",ROUND((Settings!$B$5-$F373)/365.25,1))</f>
        <v/>
      </c>
      <c r="S373" s="22" t="str">
        <f t="shared" si="17"/>
        <v/>
      </c>
    </row>
    <row r="374" spans="1:19" x14ac:dyDescent="0.3">
      <c r="A374" s="14"/>
      <c r="B374" s="14"/>
      <c r="C374" s="14"/>
      <c r="D374" s="14"/>
      <c r="E374" s="14"/>
      <c r="F374" s="19"/>
      <c r="G374" s="14"/>
      <c r="H374" s="20"/>
      <c r="I374" s="20"/>
      <c r="J374" s="19"/>
      <c r="K374" s="14"/>
      <c r="L374" s="14"/>
      <c r="M374" s="14"/>
      <c r="N374" s="14"/>
      <c r="O374" s="21" t="str">
        <f t="shared" si="15"/>
        <v/>
      </c>
      <c r="P374" s="21" t="str">
        <f t="shared" si="16"/>
        <v/>
      </c>
      <c r="Q374" s="22" t="str">
        <f>IF($B374="","",IF($J374="","None noted",IF($J374&gt;=Settings!$B$5,"Under warranty","Expired")))</f>
        <v/>
      </c>
      <c r="R374" s="23" t="str">
        <f>IF(OR($B374="",$F374=""),"",ROUND((Settings!$B$5-$F374)/365.25,1))</f>
        <v/>
      </c>
      <c r="S374" s="22" t="str">
        <f t="shared" si="17"/>
        <v/>
      </c>
    </row>
    <row r="375" spans="1:19" x14ac:dyDescent="0.3">
      <c r="A375" s="14"/>
      <c r="B375" s="14"/>
      <c r="C375" s="14"/>
      <c r="D375" s="14"/>
      <c r="E375" s="14"/>
      <c r="F375" s="19"/>
      <c r="G375" s="14"/>
      <c r="H375" s="20"/>
      <c r="I375" s="20"/>
      <c r="J375" s="19"/>
      <c r="K375" s="14"/>
      <c r="L375" s="14"/>
      <c r="M375" s="14"/>
      <c r="N375" s="14"/>
      <c r="O375" s="21" t="str">
        <f t="shared" si="15"/>
        <v/>
      </c>
      <c r="P375" s="21" t="str">
        <f t="shared" si="16"/>
        <v/>
      </c>
      <c r="Q375" s="22" t="str">
        <f>IF($B375="","",IF($J375="","None noted",IF($J375&gt;=Settings!$B$5,"Under warranty","Expired")))</f>
        <v/>
      </c>
      <c r="R375" s="23" t="str">
        <f>IF(OR($B375="",$F375=""),"",ROUND((Settings!$B$5-$F375)/365.25,1))</f>
        <v/>
      </c>
      <c r="S375" s="22" t="str">
        <f t="shared" si="17"/>
        <v/>
      </c>
    </row>
    <row r="376" spans="1:19" x14ac:dyDescent="0.3">
      <c r="A376" s="14"/>
      <c r="B376" s="14"/>
      <c r="C376" s="14"/>
      <c r="D376" s="14"/>
      <c r="E376" s="14"/>
      <c r="F376" s="19"/>
      <c r="G376" s="14"/>
      <c r="H376" s="20"/>
      <c r="I376" s="20"/>
      <c r="J376" s="19"/>
      <c r="K376" s="14"/>
      <c r="L376" s="14"/>
      <c r="M376" s="14"/>
      <c r="N376" s="14"/>
      <c r="O376" s="21" t="str">
        <f t="shared" si="15"/>
        <v/>
      </c>
      <c r="P376" s="21" t="str">
        <f t="shared" si="16"/>
        <v/>
      </c>
      <c r="Q376" s="22" t="str">
        <f>IF($B376="","",IF($J376="","None noted",IF($J376&gt;=Settings!$B$5,"Under warranty","Expired")))</f>
        <v/>
      </c>
      <c r="R376" s="23" t="str">
        <f>IF(OR($B376="",$F376=""),"",ROUND((Settings!$B$5-$F376)/365.25,1))</f>
        <v/>
      </c>
      <c r="S376" s="22" t="str">
        <f t="shared" si="17"/>
        <v/>
      </c>
    </row>
    <row r="377" spans="1:19" x14ac:dyDescent="0.3">
      <c r="A377" s="14"/>
      <c r="B377" s="14"/>
      <c r="C377" s="14"/>
      <c r="D377" s="14"/>
      <c r="E377" s="14"/>
      <c r="F377" s="19"/>
      <c r="G377" s="14"/>
      <c r="H377" s="20"/>
      <c r="I377" s="20"/>
      <c r="J377" s="19"/>
      <c r="K377" s="14"/>
      <c r="L377" s="14"/>
      <c r="M377" s="14"/>
      <c r="N377" s="14"/>
      <c r="O377" s="21" t="str">
        <f t="shared" si="15"/>
        <v/>
      </c>
      <c r="P377" s="21" t="str">
        <f t="shared" si="16"/>
        <v/>
      </c>
      <c r="Q377" s="22" t="str">
        <f>IF($B377="","",IF($J377="","None noted",IF($J377&gt;=Settings!$B$5,"Under warranty","Expired")))</f>
        <v/>
      </c>
      <c r="R377" s="23" t="str">
        <f>IF(OR($B377="",$F377=""),"",ROUND((Settings!$B$5-$F377)/365.25,1))</f>
        <v/>
      </c>
      <c r="S377" s="22" t="str">
        <f t="shared" si="17"/>
        <v/>
      </c>
    </row>
    <row r="378" spans="1:19" x14ac:dyDescent="0.3">
      <c r="A378" s="14"/>
      <c r="B378" s="14"/>
      <c r="C378" s="14"/>
      <c r="D378" s="14"/>
      <c r="E378" s="14"/>
      <c r="F378" s="19"/>
      <c r="G378" s="14"/>
      <c r="H378" s="20"/>
      <c r="I378" s="20"/>
      <c r="J378" s="19"/>
      <c r="K378" s="14"/>
      <c r="L378" s="14"/>
      <c r="M378" s="14"/>
      <c r="N378" s="14"/>
      <c r="O378" s="21" t="str">
        <f t="shared" si="15"/>
        <v/>
      </c>
      <c r="P378" s="21" t="str">
        <f t="shared" si="16"/>
        <v/>
      </c>
      <c r="Q378" s="22" t="str">
        <f>IF($B378="","",IF($J378="","None noted",IF($J378&gt;=Settings!$B$5,"Under warranty","Expired")))</f>
        <v/>
      </c>
      <c r="R378" s="23" t="str">
        <f>IF(OR($B378="",$F378=""),"",ROUND((Settings!$B$5-$F378)/365.25,1))</f>
        <v/>
      </c>
      <c r="S378" s="22" t="str">
        <f t="shared" si="17"/>
        <v/>
      </c>
    </row>
    <row r="379" spans="1:19" x14ac:dyDescent="0.3">
      <c r="A379" s="14"/>
      <c r="B379" s="14"/>
      <c r="C379" s="14"/>
      <c r="D379" s="14"/>
      <c r="E379" s="14"/>
      <c r="F379" s="19"/>
      <c r="G379" s="14"/>
      <c r="H379" s="20"/>
      <c r="I379" s="20"/>
      <c r="J379" s="19"/>
      <c r="K379" s="14"/>
      <c r="L379" s="14"/>
      <c r="M379" s="14"/>
      <c r="N379" s="14"/>
      <c r="O379" s="21" t="str">
        <f t="shared" si="15"/>
        <v/>
      </c>
      <c r="P379" s="21" t="str">
        <f t="shared" si="16"/>
        <v/>
      </c>
      <c r="Q379" s="22" t="str">
        <f>IF($B379="","",IF($J379="","None noted",IF($J379&gt;=Settings!$B$5,"Under warranty","Expired")))</f>
        <v/>
      </c>
      <c r="R379" s="23" t="str">
        <f>IF(OR($B379="",$F379=""),"",ROUND((Settings!$B$5-$F379)/365.25,1))</f>
        <v/>
      </c>
      <c r="S379" s="22" t="str">
        <f t="shared" si="17"/>
        <v/>
      </c>
    </row>
    <row r="380" spans="1:19" x14ac:dyDescent="0.3">
      <c r="A380" s="14"/>
      <c r="B380" s="14"/>
      <c r="C380" s="14"/>
      <c r="D380" s="14"/>
      <c r="E380" s="14"/>
      <c r="F380" s="19"/>
      <c r="G380" s="14"/>
      <c r="H380" s="20"/>
      <c r="I380" s="20"/>
      <c r="J380" s="19"/>
      <c r="K380" s="14"/>
      <c r="L380" s="14"/>
      <c r="M380" s="14"/>
      <c r="N380" s="14"/>
      <c r="O380" s="21" t="str">
        <f t="shared" si="15"/>
        <v/>
      </c>
      <c r="P380" s="21" t="str">
        <f t="shared" si="16"/>
        <v/>
      </c>
      <c r="Q380" s="22" t="str">
        <f>IF($B380="","",IF($J380="","None noted",IF($J380&gt;=Settings!$B$5,"Under warranty","Expired")))</f>
        <v/>
      </c>
      <c r="R380" s="23" t="str">
        <f>IF(OR($B380="",$F380=""),"",ROUND((Settings!$B$5-$F380)/365.25,1))</f>
        <v/>
      </c>
      <c r="S380" s="22" t="str">
        <f t="shared" si="17"/>
        <v/>
      </c>
    </row>
    <row r="381" spans="1:19" x14ac:dyDescent="0.3">
      <c r="A381" s="14"/>
      <c r="B381" s="14"/>
      <c r="C381" s="14"/>
      <c r="D381" s="14"/>
      <c r="E381" s="14"/>
      <c r="F381" s="19"/>
      <c r="G381" s="14"/>
      <c r="H381" s="20"/>
      <c r="I381" s="20"/>
      <c r="J381" s="19"/>
      <c r="K381" s="14"/>
      <c r="L381" s="14"/>
      <c r="M381" s="14"/>
      <c r="N381" s="14"/>
      <c r="O381" s="21" t="str">
        <f t="shared" si="15"/>
        <v/>
      </c>
      <c r="P381" s="21" t="str">
        <f t="shared" si="16"/>
        <v/>
      </c>
      <c r="Q381" s="22" t="str">
        <f>IF($B381="","",IF($J381="","None noted",IF($J381&gt;=Settings!$B$5,"Under warranty","Expired")))</f>
        <v/>
      </c>
      <c r="R381" s="23" t="str">
        <f>IF(OR($B381="",$F381=""),"",ROUND((Settings!$B$5-$F381)/365.25,1))</f>
        <v/>
      </c>
      <c r="S381" s="22" t="str">
        <f t="shared" si="17"/>
        <v/>
      </c>
    </row>
    <row r="382" spans="1:19" x14ac:dyDescent="0.3">
      <c r="A382" s="14"/>
      <c r="B382" s="14"/>
      <c r="C382" s="14"/>
      <c r="D382" s="14"/>
      <c r="E382" s="14"/>
      <c r="F382" s="19"/>
      <c r="G382" s="14"/>
      <c r="H382" s="20"/>
      <c r="I382" s="20"/>
      <c r="J382" s="19"/>
      <c r="K382" s="14"/>
      <c r="L382" s="14"/>
      <c r="M382" s="14"/>
      <c r="N382" s="14"/>
      <c r="O382" s="21" t="str">
        <f t="shared" si="15"/>
        <v/>
      </c>
      <c r="P382" s="21" t="str">
        <f t="shared" si="16"/>
        <v/>
      </c>
      <c r="Q382" s="22" t="str">
        <f>IF($B382="","",IF($J382="","None noted",IF($J382&gt;=Settings!$B$5,"Under warranty","Expired")))</f>
        <v/>
      </c>
      <c r="R382" s="23" t="str">
        <f>IF(OR($B382="",$F382=""),"",ROUND((Settings!$B$5-$F382)/365.25,1))</f>
        <v/>
      </c>
      <c r="S382" s="22" t="str">
        <f t="shared" si="17"/>
        <v/>
      </c>
    </row>
    <row r="383" spans="1:19" x14ac:dyDescent="0.3">
      <c r="A383" s="14"/>
      <c r="B383" s="14"/>
      <c r="C383" s="14"/>
      <c r="D383" s="14"/>
      <c r="E383" s="14"/>
      <c r="F383" s="19"/>
      <c r="G383" s="14"/>
      <c r="H383" s="20"/>
      <c r="I383" s="20"/>
      <c r="J383" s="19"/>
      <c r="K383" s="14"/>
      <c r="L383" s="14"/>
      <c r="M383" s="14"/>
      <c r="N383" s="14"/>
      <c r="O383" s="21" t="str">
        <f t="shared" si="15"/>
        <v/>
      </c>
      <c r="P383" s="21" t="str">
        <f t="shared" si="16"/>
        <v/>
      </c>
      <c r="Q383" s="22" t="str">
        <f>IF($B383="","",IF($J383="","None noted",IF($J383&gt;=Settings!$B$5,"Under warranty","Expired")))</f>
        <v/>
      </c>
      <c r="R383" s="23" t="str">
        <f>IF(OR($B383="",$F383=""),"",ROUND((Settings!$B$5-$F383)/365.25,1))</f>
        <v/>
      </c>
      <c r="S383" s="22" t="str">
        <f t="shared" si="17"/>
        <v/>
      </c>
    </row>
    <row r="384" spans="1:19" x14ac:dyDescent="0.3">
      <c r="A384" s="14"/>
      <c r="B384" s="14"/>
      <c r="C384" s="14"/>
      <c r="D384" s="14"/>
      <c r="E384" s="14"/>
      <c r="F384" s="19"/>
      <c r="G384" s="14"/>
      <c r="H384" s="20"/>
      <c r="I384" s="20"/>
      <c r="J384" s="19"/>
      <c r="K384" s="14"/>
      <c r="L384" s="14"/>
      <c r="M384" s="14"/>
      <c r="N384" s="14"/>
      <c r="O384" s="21" t="str">
        <f t="shared" si="15"/>
        <v/>
      </c>
      <c r="P384" s="21" t="str">
        <f t="shared" si="16"/>
        <v/>
      </c>
      <c r="Q384" s="22" t="str">
        <f>IF($B384="","",IF($J384="","None noted",IF($J384&gt;=Settings!$B$5,"Under warranty","Expired")))</f>
        <v/>
      </c>
      <c r="R384" s="23" t="str">
        <f>IF(OR($B384="",$F384=""),"",ROUND((Settings!$B$5-$F384)/365.25,1))</f>
        <v/>
      </c>
      <c r="S384" s="22" t="str">
        <f t="shared" si="17"/>
        <v/>
      </c>
    </row>
    <row r="385" spans="1:19" x14ac:dyDescent="0.3">
      <c r="A385" s="14"/>
      <c r="B385" s="14"/>
      <c r="C385" s="14"/>
      <c r="D385" s="14"/>
      <c r="E385" s="14"/>
      <c r="F385" s="19"/>
      <c r="G385" s="14"/>
      <c r="H385" s="20"/>
      <c r="I385" s="20"/>
      <c r="J385" s="19"/>
      <c r="K385" s="14"/>
      <c r="L385" s="14"/>
      <c r="M385" s="14"/>
      <c r="N385" s="14"/>
      <c r="O385" s="21" t="str">
        <f t="shared" si="15"/>
        <v/>
      </c>
      <c r="P385" s="21" t="str">
        <f t="shared" si="16"/>
        <v/>
      </c>
      <c r="Q385" s="22" t="str">
        <f>IF($B385="","",IF($J385="","None noted",IF($J385&gt;=Settings!$B$5,"Under warranty","Expired")))</f>
        <v/>
      </c>
      <c r="R385" s="23" t="str">
        <f>IF(OR($B385="",$F385=""),"",ROUND((Settings!$B$5-$F385)/365.25,1))</f>
        <v/>
      </c>
      <c r="S385" s="22" t="str">
        <f t="shared" si="17"/>
        <v/>
      </c>
    </row>
    <row r="386" spans="1:19" x14ac:dyDescent="0.3">
      <c r="A386" s="14"/>
      <c r="B386" s="14"/>
      <c r="C386" s="14"/>
      <c r="D386" s="14"/>
      <c r="E386" s="14"/>
      <c r="F386" s="19"/>
      <c r="G386" s="14"/>
      <c r="H386" s="20"/>
      <c r="I386" s="20"/>
      <c r="J386" s="19"/>
      <c r="K386" s="14"/>
      <c r="L386" s="14"/>
      <c r="M386" s="14"/>
      <c r="N386" s="14"/>
      <c r="O386" s="21" t="str">
        <f t="shared" si="15"/>
        <v/>
      </c>
      <c r="P386" s="21" t="str">
        <f t="shared" si="16"/>
        <v/>
      </c>
      <c r="Q386" s="22" t="str">
        <f>IF($B386="","",IF($J386="","None noted",IF($J386&gt;=Settings!$B$5,"Under warranty","Expired")))</f>
        <v/>
      </c>
      <c r="R386" s="23" t="str">
        <f>IF(OR($B386="",$F386=""),"",ROUND((Settings!$B$5-$F386)/365.25,1))</f>
        <v/>
      </c>
      <c r="S386" s="22" t="str">
        <f t="shared" si="17"/>
        <v/>
      </c>
    </row>
    <row r="387" spans="1:19" x14ac:dyDescent="0.3">
      <c r="A387" s="14"/>
      <c r="B387" s="14"/>
      <c r="C387" s="14"/>
      <c r="D387" s="14"/>
      <c r="E387" s="14"/>
      <c r="F387" s="19"/>
      <c r="G387" s="14"/>
      <c r="H387" s="20"/>
      <c r="I387" s="20"/>
      <c r="J387" s="19"/>
      <c r="K387" s="14"/>
      <c r="L387" s="14"/>
      <c r="M387" s="14"/>
      <c r="N387" s="14"/>
      <c r="O387" s="21" t="str">
        <f t="shared" si="15"/>
        <v/>
      </c>
      <c r="P387" s="21" t="str">
        <f t="shared" si="16"/>
        <v/>
      </c>
      <c r="Q387" s="22" t="str">
        <f>IF($B387="","",IF($J387="","None noted",IF($J387&gt;=Settings!$B$5,"Under warranty","Expired")))</f>
        <v/>
      </c>
      <c r="R387" s="23" t="str">
        <f>IF(OR($B387="",$F387=""),"",ROUND((Settings!$B$5-$F387)/365.25,1))</f>
        <v/>
      </c>
      <c r="S387" s="22" t="str">
        <f t="shared" si="17"/>
        <v/>
      </c>
    </row>
    <row r="388" spans="1:19" x14ac:dyDescent="0.3">
      <c r="A388" s="14"/>
      <c r="B388" s="14"/>
      <c r="C388" s="14"/>
      <c r="D388" s="14"/>
      <c r="E388" s="14"/>
      <c r="F388" s="19"/>
      <c r="G388" s="14"/>
      <c r="H388" s="20"/>
      <c r="I388" s="20"/>
      <c r="J388" s="19"/>
      <c r="K388" s="14"/>
      <c r="L388" s="14"/>
      <c r="M388" s="14"/>
      <c r="N388" s="14"/>
      <c r="O388" s="21" t="str">
        <f t="shared" ref="O388:O451" si="18">IF($B388="","",IF($G388="",1,N($G388))*N($H388))</f>
        <v/>
      </c>
      <c r="P388" s="21" t="str">
        <f t="shared" ref="P388:P451" si="19">IF($B388="","",IF($G388="",1,N($G388))*IF($I388="",N($H388),N($I388)))</f>
        <v/>
      </c>
      <c r="Q388" s="22" t="str">
        <f>IF($B388="","",IF($J388="","None noted",IF($J388&gt;=Settings!$B$5,"Under warranty","Expired")))</f>
        <v/>
      </c>
      <c r="R388" s="23" t="str">
        <f>IF(OR($B388="",$F388=""),"",ROUND((Settings!$B$5-$F388)/365.25,1))</f>
        <v/>
      </c>
      <c r="S388" s="22" t="str">
        <f t="shared" ref="S388:S451" si="20">IF($B388="","",IF(AND($L388="Yes",$M388="Yes"),"Complete","Missing"))</f>
        <v/>
      </c>
    </row>
    <row r="389" spans="1:19" x14ac:dyDescent="0.3">
      <c r="A389" s="14"/>
      <c r="B389" s="14"/>
      <c r="C389" s="14"/>
      <c r="D389" s="14"/>
      <c r="E389" s="14"/>
      <c r="F389" s="19"/>
      <c r="G389" s="14"/>
      <c r="H389" s="20"/>
      <c r="I389" s="20"/>
      <c r="J389" s="19"/>
      <c r="K389" s="14"/>
      <c r="L389" s="14"/>
      <c r="M389" s="14"/>
      <c r="N389" s="14"/>
      <c r="O389" s="21" t="str">
        <f t="shared" si="18"/>
        <v/>
      </c>
      <c r="P389" s="21" t="str">
        <f t="shared" si="19"/>
        <v/>
      </c>
      <c r="Q389" s="22" t="str">
        <f>IF($B389="","",IF($J389="","None noted",IF($J389&gt;=Settings!$B$5,"Under warranty","Expired")))</f>
        <v/>
      </c>
      <c r="R389" s="23" t="str">
        <f>IF(OR($B389="",$F389=""),"",ROUND((Settings!$B$5-$F389)/365.25,1))</f>
        <v/>
      </c>
      <c r="S389" s="22" t="str">
        <f t="shared" si="20"/>
        <v/>
      </c>
    </row>
    <row r="390" spans="1:19" x14ac:dyDescent="0.3">
      <c r="A390" s="14"/>
      <c r="B390" s="14"/>
      <c r="C390" s="14"/>
      <c r="D390" s="14"/>
      <c r="E390" s="14"/>
      <c r="F390" s="19"/>
      <c r="G390" s="14"/>
      <c r="H390" s="20"/>
      <c r="I390" s="20"/>
      <c r="J390" s="19"/>
      <c r="K390" s="14"/>
      <c r="L390" s="14"/>
      <c r="M390" s="14"/>
      <c r="N390" s="14"/>
      <c r="O390" s="21" t="str">
        <f t="shared" si="18"/>
        <v/>
      </c>
      <c r="P390" s="21" t="str">
        <f t="shared" si="19"/>
        <v/>
      </c>
      <c r="Q390" s="22" t="str">
        <f>IF($B390="","",IF($J390="","None noted",IF($J390&gt;=Settings!$B$5,"Under warranty","Expired")))</f>
        <v/>
      </c>
      <c r="R390" s="23" t="str">
        <f>IF(OR($B390="",$F390=""),"",ROUND((Settings!$B$5-$F390)/365.25,1))</f>
        <v/>
      </c>
      <c r="S390" s="22" t="str">
        <f t="shared" si="20"/>
        <v/>
      </c>
    </row>
    <row r="391" spans="1:19" x14ac:dyDescent="0.3">
      <c r="A391" s="14"/>
      <c r="B391" s="14"/>
      <c r="C391" s="14"/>
      <c r="D391" s="14"/>
      <c r="E391" s="14"/>
      <c r="F391" s="19"/>
      <c r="G391" s="14"/>
      <c r="H391" s="20"/>
      <c r="I391" s="20"/>
      <c r="J391" s="19"/>
      <c r="K391" s="14"/>
      <c r="L391" s="14"/>
      <c r="M391" s="14"/>
      <c r="N391" s="14"/>
      <c r="O391" s="21" t="str">
        <f t="shared" si="18"/>
        <v/>
      </c>
      <c r="P391" s="21" t="str">
        <f t="shared" si="19"/>
        <v/>
      </c>
      <c r="Q391" s="22" t="str">
        <f>IF($B391="","",IF($J391="","None noted",IF($J391&gt;=Settings!$B$5,"Under warranty","Expired")))</f>
        <v/>
      </c>
      <c r="R391" s="23" t="str">
        <f>IF(OR($B391="",$F391=""),"",ROUND((Settings!$B$5-$F391)/365.25,1))</f>
        <v/>
      </c>
      <c r="S391" s="22" t="str">
        <f t="shared" si="20"/>
        <v/>
      </c>
    </row>
    <row r="392" spans="1:19" x14ac:dyDescent="0.3">
      <c r="A392" s="14"/>
      <c r="B392" s="14"/>
      <c r="C392" s="14"/>
      <c r="D392" s="14"/>
      <c r="E392" s="14"/>
      <c r="F392" s="19"/>
      <c r="G392" s="14"/>
      <c r="H392" s="20"/>
      <c r="I392" s="20"/>
      <c r="J392" s="19"/>
      <c r="K392" s="14"/>
      <c r="L392" s="14"/>
      <c r="M392" s="14"/>
      <c r="N392" s="14"/>
      <c r="O392" s="21" t="str">
        <f t="shared" si="18"/>
        <v/>
      </c>
      <c r="P392" s="21" t="str">
        <f t="shared" si="19"/>
        <v/>
      </c>
      <c r="Q392" s="22" t="str">
        <f>IF($B392="","",IF($J392="","None noted",IF($J392&gt;=Settings!$B$5,"Under warranty","Expired")))</f>
        <v/>
      </c>
      <c r="R392" s="23" t="str">
        <f>IF(OR($B392="",$F392=""),"",ROUND((Settings!$B$5-$F392)/365.25,1))</f>
        <v/>
      </c>
      <c r="S392" s="22" t="str">
        <f t="shared" si="20"/>
        <v/>
      </c>
    </row>
    <row r="393" spans="1:19" x14ac:dyDescent="0.3">
      <c r="A393" s="14"/>
      <c r="B393" s="14"/>
      <c r="C393" s="14"/>
      <c r="D393" s="14"/>
      <c r="E393" s="14"/>
      <c r="F393" s="19"/>
      <c r="G393" s="14"/>
      <c r="H393" s="20"/>
      <c r="I393" s="20"/>
      <c r="J393" s="19"/>
      <c r="K393" s="14"/>
      <c r="L393" s="14"/>
      <c r="M393" s="14"/>
      <c r="N393" s="14"/>
      <c r="O393" s="21" t="str">
        <f t="shared" si="18"/>
        <v/>
      </c>
      <c r="P393" s="21" t="str">
        <f t="shared" si="19"/>
        <v/>
      </c>
      <c r="Q393" s="22" t="str">
        <f>IF($B393="","",IF($J393="","None noted",IF($J393&gt;=Settings!$B$5,"Under warranty","Expired")))</f>
        <v/>
      </c>
      <c r="R393" s="23" t="str">
        <f>IF(OR($B393="",$F393=""),"",ROUND((Settings!$B$5-$F393)/365.25,1))</f>
        <v/>
      </c>
      <c r="S393" s="22" t="str">
        <f t="shared" si="20"/>
        <v/>
      </c>
    </row>
    <row r="394" spans="1:19" x14ac:dyDescent="0.3">
      <c r="A394" s="14"/>
      <c r="B394" s="14"/>
      <c r="C394" s="14"/>
      <c r="D394" s="14"/>
      <c r="E394" s="14"/>
      <c r="F394" s="19"/>
      <c r="G394" s="14"/>
      <c r="H394" s="20"/>
      <c r="I394" s="20"/>
      <c r="J394" s="19"/>
      <c r="K394" s="14"/>
      <c r="L394" s="14"/>
      <c r="M394" s="14"/>
      <c r="N394" s="14"/>
      <c r="O394" s="21" t="str">
        <f t="shared" si="18"/>
        <v/>
      </c>
      <c r="P394" s="21" t="str">
        <f t="shared" si="19"/>
        <v/>
      </c>
      <c r="Q394" s="22" t="str">
        <f>IF($B394="","",IF($J394="","None noted",IF($J394&gt;=Settings!$B$5,"Under warranty","Expired")))</f>
        <v/>
      </c>
      <c r="R394" s="23" t="str">
        <f>IF(OR($B394="",$F394=""),"",ROUND((Settings!$B$5-$F394)/365.25,1))</f>
        <v/>
      </c>
      <c r="S394" s="22" t="str">
        <f t="shared" si="20"/>
        <v/>
      </c>
    </row>
    <row r="395" spans="1:19" x14ac:dyDescent="0.3">
      <c r="A395" s="14"/>
      <c r="B395" s="14"/>
      <c r="C395" s="14"/>
      <c r="D395" s="14"/>
      <c r="E395" s="14"/>
      <c r="F395" s="19"/>
      <c r="G395" s="14"/>
      <c r="H395" s="20"/>
      <c r="I395" s="20"/>
      <c r="J395" s="19"/>
      <c r="K395" s="14"/>
      <c r="L395" s="14"/>
      <c r="M395" s="14"/>
      <c r="N395" s="14"/>
      <c r="O395" s="21" t="str">
        <f t="shared" si="18"/>
        <v/>
      </c>
      <c r="P395" s="21" t="str">
        <f t="shared" si="19"/>
        <v/>
      </c>
      <c r="Q395" s="22" t="str">
        <f>IF($B395="","",IF($J395="","None noted",IF($J395&gt;=Settings!$B$5,"Under warranty","Expired")))</f>
        <v/>
      </c>
      <c r="R395" s="23" t="str">
        <f>IF(OR($B395="",$F395=""),"",ROUND((Settings!$B$5-$F395)/365.25,1))</f>
        <v/>
      </c>
      <c r="S395" s="22" t="str">
        <f t="shared" si="20"/>
        <v/>
      </c>
    </row>
    <row r="396" spans="1:19" x14ac:dyDescent="0.3">
      <c r="A396" s="14"/>
      <c r="B396" s="14"/>
      <c r="C396" s="14"/>
      <c r="D396" s="14"/>
      <c r="E396" s="14"/>
      <c r="F396" s="19"/>
      <c r="G396" s="14"/>
      <c r="H396" s="20"/>
      <c r="I396" s="20"/>
      <c r="J396" s="19"/>
      <c r="K396" s="14"/>
      <c r="L396" s="14"/>
      <c r="M396" s="14"/>
      <c r="N396" s="14"/>
      <c r="O396" s="21" t="str">
        <f t="shared" si="18"/>
        <v/>
      </c>
      <c r="P396" s="21" t="str">
        <f t="shared" si="19"/>
        <v/>
      </c>
      <c r="Q396" s="22" t="str">
        <f>IF($B396="","",IF($J396="","None noted",IF($J396&gt;=Settings!$B$5,"Under warranty","Expired")))</f>
        <v/>
      </c>
      <c r="R396" s="23" t="str">
        <f>IF(OR($B396="",$F396=""),"",ROUND((Settings!$B$5-$F396)/365.25,1))</f>
        <v/>
      </c>
      <c r="S396" s="22" t="str">
        <f t="shared" si="20"/>
        <v/>
      </c>
    </row>
    <row r="397" spans="1:19" x14ac:dyDescent="0.3">
      <c r="A397" s="14"/>
      <c r="B397" s="14"/>
      <c r="C397" s="14"/>
      <c r="D397" s="14"/>
      <c r="E397" s="14"/>
      <c r="F397" s="19"/>
      <c r="G397" s="14"/>
      <c r="H397" s="20"/>
      <c r="I397" s="20"/>
      <c r="J397" s="19"/>
      <c r="K397" s="14"/>
      <c r="L397" s="14"/>
      <c r="M397" s="14"/>
      <c r="N397" s="14"/>
      <c r="O397" s="21" t="str">
        <f t="shared" si="18"/>
        <v/>
      </c>
      <c r="P397" s="21" t="str">
        <f t="shared" si="19"/>
        <v/>
      </c>
      <c r="Q397" s="22" t="str">
        <f>IF($B397="","",IF($J397="","None noted",IF($J397&gt;=Settings!$B$5,"Under warranty","Expired")))</f>
        <v/>
      </c>
      <c r="R397" s="23" t="str">
        <f>IF(OR($B397="",$F397=""),"",ROUND((Settings!$B$5-$F397)/365.25,1))</f>
        <v/>
      </c>
      <c r="S397" s="22" t="str">
        <f t="shared" si="20"/>
        <v/>
      </c>
    </row>
    <row r="398" spans="1:19" x14ac:dyDescent="0.3">
      <c r="A398" s="14"/>
      <c r="B398" s="14"/>
      <c r="C398" s="14"/>
      <c r="D398" s="14"/>
      <c r="E398" s="14"/>
      <c r="F398" s="19"/>
      <c r="G398" s="14"/>
      <c r="H398" s="20"/>
      <c r="I398" s="20"/>
      <c r="J398" s="19"/>
      <c r="K398" s="14"/>
      <c r="L398" s="14"/>
      <c r="M398" s="14"/>
      <c r="N398" s="14"/>
      <c r="O398" s="21" t="str">
        <f t="shared" si="18"/>
        <v/>
      </c>
      <c r="P398" s="21" t="str">
        <f t="shared" si="19"/>
        <v/>
      </c>
      <c r="Q398" s="22" t="str">
        <f>IF($B398="","",IF($J398="","None noted",IF($J398&gt;=Settings!$B$5,"Under warranty","Expired")))</f>
        <v/>
      </c>
      <c r="R398" s="23" t="str">
        <f>IF(OR($B398="",$F398=""),"",ROUND((Settings!$B$5-$F398)/365.25,1))</f>
        <v/>
      </c>
      <c r="S398" s="22" t="str">
        <f t="shared" si="20"/>
        <v/>
      </c>
    </row>
    <row r="399" spans="1:19" x14ac:dyDescent="0.3">
      <c r="A399" s="14"/>
      <c r="B399" s="14"/>
      <c r="C399" s="14"/>
      <c r="D399" s="14"/>
      <c r="E399" s="14"/>
      <c r="F399" s="19"/>
      <c r="G399" s="14"/>
      <c r="H399" s="20"/>
      <c r="I399" s="20"/>
      <c r="J399" s="19"/>
      <c r="K399" s="14"/>
      <c r="L399" s="14"/>
      <c r="M399" s="14"/>
      <c r="N399" s="14"/>
      <c r="O399" s="21" t="str">
        <f t="shared" si="18"/>
        <v/>
      </c>
      <c r="P399" s="21" t="str">
        <f t="shared" si="19"/>
        <v/>
      </c>
      <c r="Q399" s="22" t="str">
        <f>IF($B399="","",IF($J399="","None noted",IF($J399&gt;=Settings!$B$5,"Under warranty","Expired")))</f>
        <v/>
      </c>
      <c r="R399" s="23" t="str">
        <f>IF(OR($B399="",$F399=""),"",ROUND((Settings!$B$5-$F399)/365.25,1))</f>
        <v/>
      </c>
      <c r="S399" s="22" t="str">
        <f t="shared" si="20"/>
        <v/>
      </c>
    </row>
    <row r="400" spans="1:19" x14ac:dyDescent="0.3">
      <c r="A400" s="14"/>
      <c r="B400" s="14"/>
      <c r="C400" s="14"/>
      <c r="D400" s="14"/>
      <c r="E400" s="14"/>
      <c r="F400" s="19"/>
      <c r="G400" s="14"/>
      <c r="H400" s="20"/>
      <c r="I400" s="20"/>
      <c r="J400" s="19"/>
      <c r="K400" s="14"/>
      <c r="L400" s="14"/>
      <c r="M400" s="14"/>
      <c r="N400" s="14"/>
      <c r="O400" s="21" t="str">
        <f t="shared" si="18"/>
        <v/>
      </c>
      <c r="P400" s="21" t="str">
        <f t="shared" si="19"/>
        <v/>
      </c>
      <c r="Q400" s="22" t="str">
        <f>IF($B400="","",IF($J400="","None noted",IF($J400&gt;=Settings!$B$5,"Under warranty","Expired")))</f>
        <v/>
      </c>
      <c r="R400" s="23" t="str">
        <f>IF(OR($B400="",$F400=""),"",ROUND((Settings!$B$5-$F400)/365.25,1))</f>
        <v/>
      </c>
      <c r="S400" s="22" t="str">
        <f t="shared" si="20"/>
        <v/>
      </c>
    </row>
    <row r="401" spans="1:19" x14ac:dyDescent="0.3">
      <c r="A401" s="14"/>
      <c r="B401" s="14"/>
      <c r="C401" s="14"/>
      <c r="D401" s="14"/>
      <c r="E401" s="14"/>
      <c r="F401" s="19"/>
      <c r="G401" s="14"/>
      <c r="H401" s="20"/>
      <c r="I401" s="20"/>
      <c r="J401" s="19"/>
      <c r="K401" s="14"/>
      <c r="L401" s="14"/>
      <c r="M401" s="14"/>
      <c r="N401" s="14"/>
      <c r="O401" s="21" t="str">
        <f t="shared" si="18"/>
        <v/>
      </c>
      <c r="P401" s="21" t="str">
        <f t="shared" si="19"/>
        <v/>
      </c>
      <c r="Q401" s="22" t="str">
        <f>IF($B401="","",IF($J401="","None noted",IF($J401&gt;=Settings!$B$5,"Under warranty","Expired")))</f>
        <v/>
      </c>
      <c r="R401" s="23" t="str">
        <f>IF(OR($B401="",$F401=""),"",ROUND((Settings!$B$5-$F401)/365.25,1))</f>
        <v/>
      </c>
      <c r="S401" s="22" t="str">
        <f t="shared" si="20"/>
        <v/>
      </c>
    </row>
    <row r="402" spans="1:19" x14ac:dyDescent="0.3">
      <c r="A402" s="14"/>
      <c r="B402" s="14"/>
      <c r="C402" s="14"/>
      <c r="D402" s="14"/>
      <c r="E402" s="14"/>
      <c r="F402" s="19"/>
      <c r="G402" s="14"/>
      <c r="H402" s="20"/>
      <c r="I402" s="20"/>
      <c r="J402" s="19"/>
      <c r="K402" s="14"/>
      <c r="L402" s="14"/>
      <c r="M402" s="14"/>
      <c r="N402" s="14"/>
      <c r="O402" s="21" t="str">
        <f t="shared" si="18"/>
        <v/>
      </c>
      <c r="P402" s="21" t="str">
        <f t="shared" si="19"/>
        <v/>
      </c>
      <c r="Q402" s="22" t="str">
        <f>IF($B402="","",IF($J402="","None noted",IF($J402&gt;=Settings!$B$5,"Under warranty","Expired")))</f>
        <v/>
      </c>
      <c r="R402" s="23" t="str">
        <f>IF(OR($B402="",$F402=""),"",ROUND((Settings!$B$5-$F402)/365.25,1))</f>
        <v/>
      </c>
      <c r="S402" s="22" t="str">
        <f t="shared" si="20"/>
        <v/>
      </c>
    </row>
    <row r="403" spans="1:19" x14ac:dyDescent="0.3">
      <c r="A403" s="14"/>
      <c r="B403" s="14"/>
      <c r="C403" s="14"/>
      <c r="D403" s="14"/>
      <c r="E403" s="14"/>
      <c r="F403" s="19"/>
      <c r="G403" s="14"/>
      <c r="H403" s="20"/>
      <c r="I403" s="20"/>
      <c r="J403" s="19"/>
      <c r="K403" s="14"/>
      <c r="L403" s="14"/>
      <c r="M403" s="14"/>
      <c r="N403" s="14"/>
      <c r="O403" s="21" t="str">
        <f t="shared" si="18"/>
        <v/>
      </c>
      <c r="P403" s="21" t="str">
        <f t="shared" si="19"/>
        <v/>
      </c>
      <c r="Q403" s="22" t="str">
        <f>IF($B403="","",IF($J403="","None noted",IF($J403&gt;=Settings!$B$5,"Under warranty","Expired")))</f>
        <v/>
      </c>
      <c r="R403" s="23" t="str">
        <f>IF(OR($B403="",$F403=""),"",ROUND((Settings!$B$5-$F403)/365.25,1))</f>
        <v/>
      </c>
      <c r="S403" s="22" t="str">
        <f t="shared" si="20"/>
        <v/>
      </c>
    </row>
    <row r="404" spans="1:19" x14ac:dyDescent="0.3">
      <c r="A404" s="14"/>
      <c r="B404" s="14"/>
      <c r="C404" s="14"/>
      <c r="D404" s="14"/>
      <c r="E404" s="14"/>
      <c r="F404" s="19"/>
      <c r="G404" s="14"/>
      <c r="H404" s="20"/>
      <c r="I404" s="20"/>
      <c r="J404" s="19"/>
      <c r="K404" s="14"/>
      <c r="L404" s="14"/>
      <c r="M404" s="14"/>
      <c r="N404" s="14"/>
      <c r="O404" s="21" t="str">
        <f t="shared" si="18"/>
        <v/>
      </c>
      <c r="P404" s="21" t="str">
        <f t="shared" si="19"/>
        <v/>
      </c>
      <c r="Q404" s="22" t="str">
        <f>IF($B404="","",IF($J404="","None noted",IF($J404&gt;=Settings!$B$5,"Under warranty","Expired")))</f>
        <v/>
      </c>
      <c r="R404" s="23" t="str">
        <f>IF(OR($B404="",$F404=""),"",ROUND((Settings!$B$5-$F404)/365.25,1))</f>
        <v/>
      </c>
      <c r="S404" s="22" t="str">
        <f t="shared" si="20"/>
        <v/>
      </c>
    </row>
    <row r="405" spans="1:19" x14ac:dyDescent="0.3">
      <c r="A405" s="14"/>
      <c r="B405" s="14"/>
      <c r="C405" s="14"/>
      <c r="D405" s="14"/>
      <c r="E405" s="14"/>
      <c r="F405" s="19"/>
      <c r="G405" s="14"/>
      <c r="H405" s="20"/>
      <c r="I405" s="20"/>
      <c r="J405" s="19"/>
      <c r="K405" s="14"/>
      <c r="L405" s="14"/>
      <c r="M405" s="14"/>
      <c r="N405" s="14"/>
      <c r="O405" s="21" t="str">
        <f t="shared" si="18"/>
        <v/>
      </c>
      <c r="P405" s="21" t="str">
        <f t="shared" si="19"/>
        <v/>
      </c>
      <c r="Q405" s="22" t="str">
        <f>IF($B405="","",IF($J405="","None noted",IF($J405&gt;=Settings!$B$5,"Under warranty","Expired")))</f>
        <v/>
      </c>
      <c r="R405" s="23" t="str">
        <f>IF(OR($B405="",$F405=""),"",ROUND((Settings!$B$5-$F405)/365.25,1))</f>
        <v/>
      </c>
      <c r="S405" s="22" t="str">
        <f t="shared" si="20"/>
        <v/>
      </c>
    </row>
    <row r="406" spans="1:19" x14ac:dyDescent="0.3">
      <c r="A406" s="14"/>
      <c r="B406" s="14"/>
      <c r="C406" s="14"/>
      <c r="D406" s="14"/>
      <c r="E406" s="14"/>
      <c r="F406" s="19"/>
      <c r="G406" s="14"/>
      <c r="H406" s="20"/>
      <c r="I406" s="20"/>
      <c r="J406" s="19"/>
      <c r="K406" s="14"/>
      <c r="L406" s="14"/>
      <c r="M406" s="14"/>
      <c r="N406" s="14"/>
      <c r="O406" s="21" t="str">
        <f t="shared" si="18"/>
        <v/>
      </c>
      <c r="P406" s="21" t="str">
        <f t="shared" si="19"/>
        <v/>
      </c>
      <c r="Q406" s="22" t="str">
        <f>IF($B406="","",IF($J406="","None noted",IF($J406&gt;=Settings!$B$5,"Under warranty","Expired")))</f>
        <v/>
      </c>
      <c r="R406" s="23" t="str">
        <f>IF(OR($B406="",$F406=""),"",ROUND((Settings!$B$5-$F406)/365.25,1))</f>
        <v/>
      </c>
      <c r="S406" s="22" t="str">
        <f t="shared" si="20"/>
        <v/>
      </c>
    </row>
    <row r="407" spans="1:19" x14ac:dyDescent="0.3">
      <c r="A407" s="14"/>
      <c r="B407" s="14"/>
      <c r="C407" s="14"/>
      <c r="D407" s="14"/>
      <c r="E407" s="14"/>
      <c r="F407" s="19"/>
      <c r="G407" s="14"/>
      <c r="H407" s="20"/>
      <c r="I407" s="20"/>
      <c r="J407" s="19"/>
      <c r="K407" s="14"/>
      <c r="L407" s="14"/>
      <c r="M407" s="14"/>
      <c r="N407" s="14"/>
      <c r="O407" s="21" t="str">
        <f t="shared" si="18"/>
        <v/>
      </c>
      <c r="P407" s="21" t="str">
        <f t="shared" si="19"/>
        <v/>
      </c>
      <c r="Q407" s="22" t="str">
        <f>IF($B407="","",IF($J407="","None noted",IF($J407&gt;=Settings!$B$5,"Under warranty","Expired")))</f>
        <v/>
      </c>
      <c r="R407" s="23" t="str">
        <f>IF(OR($B407="",$F407=""),"",ROUND((Settings!$B$5-$F407)/365.25,1))</f>
        <v/>
      </c>
      <c r="S407" s="22" t="str">
        <f t="shared" si="20"/>
        <v/>
      </c>
    </row>
    <row r="408" spans="1:19" x14ac:dyDescent="0.3">
      <c r="A408" s="14"/>
      <c r="B408" s="14"/>
      <c r="C408" s="14"/>
      <c r="D408" s="14"/>
      <c r="E408" s="14"/>
      <c r="F408" s="19"/>
      <c r="G408" s="14"/>
      <c r="H408" s="20"/>
      <c r="I408" s="20"/>
      <c r="J408" s="19"/>
      <c r="K408" s="14"/>
      <c r="L408" s="14"/>
      <c r="M408" s="14"/>
      <c r="N408" s="14"/>
      <c r="O408" s="21" t="str">
        <f t="shared" si="18"/>
        <v/>
      </c>
      <c r="P408" s="21" t="str">
        <f t="shared" si="19"/>
        <v/>
      </c>
      <c r="Q408" s="22" t="str">
        <f>IF($B408="","",IF($J408="","None noted",IF($J408&gt;=Settings!$B$5,"Under warranty","Expired")))</f>
        <v/>
      </c>
      <c r="R408" s="23" t="str">
        <f>IF(OR($B408="",$F408=""),"",ROUND((Settings!$B$5-$F408)/365.25,1))</f>
        <v/>
      </c>
      <c r="S408" s="22" t="str">
        <f t="shared" si="20"/>
        <v/>
      </c>
    </row>
    <row r="409" spans="1:19" x14ac:dyDescent="0.3">
      <c r="A409" s="14"/>
      <c r="B409" s="14"/>
      <c r="C409" s="14"/>
      <c r="D409" s="14"/>
      <c r="E409" s="14"/>
      <c r="F409" s="19"/>
      <c r="G409" s="14"/>
      <c r="H409" s="20"/>
      <c r="I409" s="20"/>
      <c r="J409" s="19"/>
      <c r="K409" s="14"/>
      <c r="L409" s="14"/>
      <c r="M409" s="14"/>
      <c r="N409" s="14"/>
      <c r="O409" s="21" t="str">
        <f t="shared" si="18"/>
        <v/>
      </c>
      <c r="P409" s="21" t="str">
        <f t="shared" si="19"/>
        <v/>
      </c>
      <c r="Q409" s="22" t="str">
        <f>IF($B409="","",IF($J409="","None noted",IF($J409&gt;=Settings!$B$5,"Under warranty","Expired")))</f>
        <v/>
      </c>
      <c r="R409" s="23" t="str">
        <f>IF(OR($B409="",$F409=""),"",ROUND((Settings!$B$5-$F409)/365.25,1))</f>
        <v/>
      </c>
      <c r="S409" s="22" t="str">
        <f t="shared" si="20"/>
        <v/>
      </c>
    </row>
    <row r="410" spans="1:19" x14ac:dyDescent="0.3">
      <c r="A410" s="14"/>
      <c r="B410" s="14"/>
      <c r="C410" s="14"/>
      <c r="D410" s="14"/>
      <c r="E410" s="14"/>
      <c r="F410" s="19"/>
      <c r="G410" s="14"/>
      <c r="H410" s="20"/>
      <c r="I410" s="20"/>
      <c r="J410" s="19"/>
      <c r="K410" s="14"/>
      <c r="L410" s="14"/>
      <c r="M410" s="14"/>
      <c r="N410" s="14"/>
      <c r="O410" s="21" t="str">
        <f t="shared" si="18"/>
        <v/>
      </c>
      <c r="P410" s="21" t="str">
        <f t="shared" si="19"/>
        <v/>
      </c>
      <c r="Q410" s="22" t="str">
        <f>IF($B410="","",IF($J410="","None noted",IF($J410&gt;=Settings!$B$5,"Under warranty","Expired")))</f>
        <v/>
      </c>
      <c r="R410" s="23" t="str">
        <f>IF(OR($B410="",$F410=""),"",ROUND((Settings!$B$5-$F410)/365.25,1))</f>
        <v/>
      </c>
      <c r="S410" s="22" t="str">
        <f t="shared" si="20"/>
        <v/>
      </c>
    </row>
    <row r="411" spans="1:19" x14ac:dyDescent="0.3">
      <c r="A411" s="14"/>
      <c r="B411" s="14"/>
      <c r="C411" s="14"/>
      <c r="D411" s="14"/>
      <c r="E411" s="14"/>
      <c r="F411" s="19"/>
      <c r="G411" s="14"/>
      <c r="H411" s="20"/>
      <c r="I411" s="20"/>
      <c r="J411" s="19"/>
      <c r="K411" s="14"/>
      <c r="L411" s="14"/>
      <c r="M411" s="14"/>
      <c r="N411" s="14"/>
      <c r="O411" s="21" t="str">
        <f t="shared" si="18"/>
        <v/>
      </c>
      <c r="P411" s="21" t="str">
        <f t="shared" si="19"/>
        <v/>
      </c>
      <c r="Q411" s="22" t="str">
        <f>IF($B411="","",IF($J411="","None noted",IF($J411&gt;=Settings!$B$5,"Under warranty","Expired")))</f>
        <v/>
      </c>
      <c r="R411" s="23" t="str">
        <f>IF(OR($B411="",$F411=""),"",ROUND((Settings!$B$5-$F411)/365.25,1))</f>
        <v/>
      </c>
      <c r="S411" s="22" t="str">
        <f t="shared" si="20"/>
        <v/>
      </c>
    </row>
    <row r="412" spans="1:19" x14ac:dyDescent="0.3">
      <c r="A412" s="14"/>
      <c r="B412" s="14"/>
      <c r="C412" s="14"/>
      <c r="D412" s="14"/>
      <c r="E412" s="14"/>
      <c r="F412" s="19"/>
      <c r="G412" s="14"/>
      <c r="H412" s="20"/>
      <c r="I412" s="20"/>
      <c r="J412" s="19"/>
      <c r="K412" s="14"/>
      <c r="L412" s="14"/>
      <c r="M412" s="14"/>
      <c r="N412" s="14"/>
      <c r="O412" s="21" t="str">
        <f t="shared" si="18"/>
        <v/>
      </c>
      <c r="P412" s="21" t="str">
        <f t="shared" si="19"/>
        <v/>
      </c>
      <c r="Q412" s="22" t="str">
        <f>IF($B412="","",IF($J412="","None noted",IF($J412&gt;=Settings!$B$5,"Under warranty","Expired")))</f>
        <v/>
      </c>
      <c r="R412" s="23" t="str">
        <f>IF(OR($B412="",$F412=""),"",ROUND((Settings!$B$5-$F412)/365.25,1))</f>
        <v/>
      </c>
      <c r="S412" s="22" t="str">
        <f t="shared" si="20"/>
        <v/>
      </c>
    </row>
    <row r="413" spans="1:19" x14ac:dyDescent="0.3">
      <c r="A413" s="14"/>
      <c r="B413" s="14"/>
      <c r="C413" s="14"/>
      <c r="D413" s="14"/>
      <c r="E413" s="14"/>
      <c r="F413" s="19"/>
      <c r="G413" s="14"/>
      <c r="H413" s="20"/>
      <c r="I413" s="20"/>
      <c r="J413" s="19"/>
      <c r="K413" s="14"/>
      <c r="L413" s="14"/>
      <c r="M413" s="14"/>
      <c r="N413" s="14"/>
      <c r="O413" s="21" t="str">
        <f t="shared" si="18"/>
        <v/>
      </c>
      <c r="P413" s="21" t="str">
        <f t="shared" si="19"/>
        <v/>
      </c>
      <c r="Q413" s="22" t="str">
        <f>IF($B413="","",IF($J413="","None noted",IF($J413&gt;=Settings!$B$5,"Under warranty","Expired")))</f>
        <v/>
      </c>
      <c r="R413" s="23" t="str">
        <f>IF(OR($B413="",$F413=""),"",ROUND((Settings!$B$5-$F413)/365.25,1))</f>
        <v/>
      </c>
      <c r="S413" s="22" t="str">
        <f t="shared" si="20"/>
        <v/>
      </c>
    </row>
    <row r="414" spans="1:19" x14ac:dyDescent="0.3">
      <c r="A414" s="14"/>
      <c r="B414" s="14"/>
      <c r="C414" s="14"/>
      <c r="D414" s="14"/>
      <c r="E414" s="14"/>
      <c r="F414" s="19"/>
      <c r="G414" s="14"/>
      <c r="H414" s="20"/>
      <c r="I414" s="20"/>
      <c r="J414" s="19"/>
      <c r="K414" s="14"/>
      <c r="L414" s="14"/>
      <c r="M414" s="14"/>
      <c r="N414" s="14"/>
      <c r="O414" s="21" t="str">
        <f t="shared" si="18"/>
        <v/>
      </c>
      <c r="P414" s="21" t="str">
        <f t="shared" si="19"/>
        <v/>
      </c>
      <c r="Q414" s="22" t="str">
        <f>IF($B414="","",IF($J414="","None noted",IF($J414&gt;=Settings!$B$5,"Under warranty","Expired")))</f>
        <v/>
      </c>
      <c r="R414" s="23" t="str">
        <f>IF(OR($B414="",$F414=""),"",ROUND((Settings!$B$5-$F414)/365.25,1))</f>
        <v/>
      </c>
      <c r="S414" s="22" t="str">
        <f t="shared" si="20"/>
        <v/>
      </c>
    </row>
    <row r="415" spans="1:19" x14ac:dyDescent="0.3">
      <c r="A415" s="14"/>
      <c r="B415" s="14"/>
      <c r="C415" s="14"/>
      <c r="D415" s="14"/>
      <c r="E415" s="14"/>
      <c r="F415" s="19"/>
      <c r="G415" s="14"/>
      <c r="H415" s="20"/>
      <c r="I415" s="20"/>
      <c r="J415" s="19"/>
      <c r="K415" s="14"/>
      <c r="L415" s="14"/>
      <c r="M415" s="14"/>
      <c r="N415" s="14"/>
      <c r="O415" s="21" t="str">
        <f t="shared" si="18"/>
        <v/>
      </c>
      <c r="P415" s="21" t="str">
        <f t="shared" si="19"/>
        <v/>
      </c>
      <c r="Q415" s="22" t="str">
        <f>IF($B415="","",IF($J415="","None noted",IF($J415&gt;=Settings!$B$5,"Under warranty","Expired")))</f>
        <v/>
      </c>
      <c r="R415" s="23" t="str">
        <f>IF(OR($B415="",$F415=""),"",ROUND((Settings!$B$5-$F415)/365.25,1))</f>
        <v/>
      </c>
      <c r="S415" s="22" t="str">
        <f t="shared" si="20"/>
        <v/>
      </c>
    </row>
    <row r="416" spans="1:19" x14ac:dyDescent="0.3">
      <c r="A416" s="14"/>
      <c r="B416" s="14"/>
      <c r="C416" s="14"/>
      <c r="D416" s="14"/>
      <c r="E416" s="14"/>
      <c r="F416" s="19"/>
      <c r="G416" s="14"/>
      <c r="H416" s="20"/>
      <c r="I416" s="20"/>
      <c r="J416" s="19"/>
      <c r="K416" s="14"/>
      <c r="L416" s="14"/>
      <c r="M416" s="14"/>
      <c r="N416" s="14"/>
      <c r="O416" s="21" t="str">
        <f t="shared" si="18"/>
        <v/>
      </c>
      <c r="P416" s="21" t="str">
        <f t="shared" si="19"/>
        <v/>
      </c>
      <c r="Q416" s="22" t="str">
        <f>IF($B416="","",IF($J416="","None noted",IF($J416&gt;=Settings!$B$5,"Under warranty","Expired")))</f>
        <v/>
      </c>
      <c r="R416" s="23" t="str">
        <f>IF(OR($B416="",$F416=""),"",ROUND((Settings!$B$5-$F416)/365.25,1))</f>
        <v/>
      </c>
      <c r="S416" s="22" t="str">
        <f t="shared" si="20"/>
        <v/>
      </c>
    </row>
    <row r="417" spans="1:19" x14ac:dyDescent="0.3">
      <c r="A417" s="14"/>
      <c r="B417" s="14"/>
      <c r="C417" s="14"/>
      <c r="D417" s="14"/>
      <c r="E417" s="14"/>
      <c r="F417" s="19"/>
      <c r="G417" s="14"/>
      <c r="H417" s="20"/>
      <c r="I417" s="20"/>
      <c r="J417" s="19"/>
      <c r="K417" s="14"/>
      <c r="L417" s="14"/>
      <c r="M417" s="14"/>
      <c r="N417" s="14"/>
      <c r="O417" s="21" t="str">
        <f t="shared" si="18"/>
        <v/>
      </c>
      <c r="P417" s="21" t="str">
        <f t="shared" si="19"/>
        <v/>
      </c>
      <c r="Q417" s="22" t="str">
        <f>IF($B417="","",IF($J417="","None noted",IF($J417&gt;=Settings!$B$5,"Under warranty","Expired")))</f>
        <v/>
      </c>
      <c r="R417" s="23" t="str">
        <f>IF(OR($B417="",$F417=""),"",ROUND((Settings!$B$5-$F417)/365.25,1))</f>
        <v/>
      </c>
      <c r="S417" s="22" t="str">
        <f t="shared" si="20"/>
        <v/>
      </c>
    </row>
    <row r="418" spans="1:19" x14ac:dyDescent="0.3">
      <c r="A418" s="14"/>
      <c r="B418" s="14"/>
      <c r="C418" s="14"/>
      <c r="D418" s="14"/>
      <c r="E418" s="14"/>
      <c r="F418" s="19"/>
      <c r="G418" s="14"/>
      <c r="H418" s="20"/>
      <c r="I418" s="20"/>
      <c r="J418" s="19"/>
      <c r="K418" s="14"/>
      <c r="L418" s="14"/>
      <c r="M418" s="14"/>
      <c r="N418" s="14"/>
      <c r="O418" s="21" t="str">
        <f t="shared" si="18"/>
        <v/>
      </c>
      <c r="P418" s="21" t="str">
        <f t="shared" si="19"/>
        <v/>
      </c>
      <c r="Q418" s="22" t="str">
        <f>IF($B418="","",IF($J418="","None noted",IF($J418&gt;=Settings!$B$5,"Under warranty","Expired")))</f>
        <v/>
      </c>
      <c r="R418" s="23" t="str">
        <f>IF(OR($B418="",$F418=""),"",ROUND((Settings!$B$5-$F418)/365.25,1))</f>
        <v/>
      </c>
      <c r="S418" s="22" t="str">
        <f t="shared" si="20"/>
        <v/>
      </c>
    </row>
    <row r="419" spans="1:19" x14ac:dyDescent="0.3">
      <c r="A419" s="14"/>
      <c r="B419" s="14"/>
      <c r="C419" s="14"/>
      <c r="D419" s="14"/>
      <c r="E419" s="14"/>
      <c r="F419" s="19"/>
      <c r="G419" s="14"/>
      <c r="H419" s="20"/>
      <c r="I419" s="20"/>
      <c r="J419" s="19"/>
      <c r="K419" s="14"/>
      <c r="L419" s="14"/>
      <c r="M419" s="14"/>
      <c r="N419" s="14"/>
      <c r="O419" s="21" t="str">
        <f t="shared" si="18"/>
        <v/>
      </c>
      <c r="P419" s="21" t="str">
        <f t="shared" si="19"/>
        <v/>
      </c>
      <c r="Q419" s="22" t="str">
        <f>IF($B419="","",IF($J419="","None noted",IF($J419&gt;=Settings!$B$5,"Under warranty","Expired")))</f>
        <v/>
      </c>
      <c r="R419" s="23" t="str">
        <f>IF(OR($B419="",$F419=""),"",ROUND((Settings!$B$5-$F419)/365.25,1))</f>
        <v/>
      </c>
      <c r="S419" s="22" t="str">
        <f t="shared" si="20"/>
        <v/>
      </c>
    </row>
    <row r="420" spans="1:19" x14ac:dyDescent="0.3">
      <c r="A420" s="14"/>
      <c r="B420" s="14"/>
      <c r="C420" s="14"/>
      <c r="D420" s="14"/>
      <c r="E420" s="14"/>
      <c r="F420" s="19"/>
      <c r="G420" s="14"/>
      <c r="H420" s="20"/>
      <c r="I420" s="20"/>
      <c r="J420" s="19"/>
      <c r="K420" s="14"/>
      <c r="L420" s="14"/>
      <c r="M420" s="14"/>
      <c r="N420" s="14"/>
      <c r="O420" s="21" t="str">
        <f t="shared" si="18"/>
        <v/>
      </c>
      <c r="P420" s="21" t="str">
        <f t="shared" si="19"/>
        <v/>
      </c>
      <c r="Q420" s="22" t="str">
        <f>IF($B420="","",IF($J420="","None noted",IF($J420&gt;=Settings!$B$5,"Under warranty","Expired")))</f>
        <v/>
      </c>
      <c r="R420" s="23" t="str">
        <f>IF(OR($B420="",$F420=""),"",ROUND((Settings!$B$5-$F420)/365.25,1))</f>
        <v/>
      </c>
      <c r="S420" s="22" t="str">
        <f t="shared" si="20"/>
        <v/>
      </c>
    </row>
    <row r="421" spans="1:19" x14ac:dyDescent="0.3">
      <c r="A421" s="14"/>
      <c r="B421" s="14"/>
      <c r="C421" s="14"/>
      <c r="D421" s="14"/>
      <c r="E421" s="14"/>
      <c r="F421" s="19"/>
      <c r="G421" s="14"/>
      <c r="H421" s="20"/>
      <c r="I421" s="20"/>
      <c r="J421" s="19"/>
      <c r="K421" s="14"/>
      <c r="L421" s="14"/>
      <c r="M421" s="14"/>
      <c r="N421" s="14"/>
      <c r="O421" s="21" t="str">
        <f t="shared" si="18"/>
        <v/>
      </c>
      <c r="P421" s="21" t="str">
        <f t="shared" si="19"/>
        <v/>
      </c>
      <c r="Q421" s="22" t="str">
        <f>IF($B421="","",IF($J421="","None noted",IF($J421&gt;=Settings!$B$5,"Under warranty","Expired")))</f>
        <v/>
      </c>
      <c r="R421" s="23" t="str">
        <f>IF(OR($B421="",$F421=""),"",ROUND((Settings!$B$5-$F421)/365.25,1))</f>
        <v/>
      </c>
      <c r="S421" s="22" t="str">
        <f t="shared" si="20"/>
        <v/>
      </c>
    </row>
    <row r="422" spans="1:19" x14ac:dyDescent="0.3">
      <c r="A422" s="14"/>
      <c r="B422" s="14"/>
      <c r="C422" s="14"/>
      <c r="D422" s="14"/>
      <c r="E422" s="14"/>
      <c r="F422" s="19"/>
      <c r="G422" s="14"/>
      <c r="H422" s="20"/>
      <c r="I422" s="20"/>
      <c r="J422" s="19"/>
      <c r="K422" s="14"/>
      <c r="L422" s="14"/>
      <c r="M422" s="14"/>
      <c r="N422" s="14"/>
      <c r="O422" s="21" t="str">
        <f t="shared" si="18"/>
        <v/>
      </c>
      <c r="P422" s="21" t="str">
        <f t="shared" si="19"/>
        <v/>
      </c>
      <c r="Q422" s="22" t="str">
        <f>IF($B422="","",IF($J422="","None noted",IF($J422&gt;=Settings!$B$5,"Under warranty","Expired")))</f>
        <v/>
      </c>
      <c r="R422" s="23" t="str">
        <f>IF(OR($B422="",$F422=""),"",ROUND((Settings!$B$5-$F422)/365.25,1))</f>
        <v/>
      </c>
      <c r="S422" s="22" t="str">
        <f t="shared" si="20"/>
        <v/>
      </c>
    </row>
    <row r="423" spans="1:19" x14ac:dyDescent="0.3">
      <c r="A423" s="14"/>
      <c r="B423" s="14"/>
      <c r="C423" s="14"/>
      <c r="D423" s="14"/>
      <c r="E423" s="14"/>
      <c r="F423" s="19"/>
      <c r="G423" s="14"/>
      <c r="H423" s="20"/>
      <c r="I423" s="20"/>
      <c r="J423" s="19"/>
      <c r="K423" s="14"/>
      <c r="L423" s="14"/>
      <c r="M423" s="14"/>
      <c r="N423" s="14"/>
      <c r="O423" s="21" t="str">
        <f t="shared" si="18"/>
        <v/>
      </c>
      <c r="P423" s="21" t="str">
        <f t="shared" si="19"/>
        <v/>
      </c>
      <c r="Q423" s="22" t="str">
        <f>IF($B423="","",IF($J423="","None noted",IF($J423&gt;=Settings!$B$5,"Under warranty","Expired")))</f>
        <v/>
      </c>
      <c r="R423" s="23" t="str">
        <f>IF(OR($B423="",$F423=""),"",ROUND((Settings!$B$5-$F423)/365.25,1))</f>
        <v/>
      </c>
      <c r="S423" s="22" t="str">
        <f t="shared" si="20"/>
        <v/>
      </c>
    </row>
    <row r="424" spans="1:19" x14ac:dyDescent="0.3">
      <c r="A424" s="14"/>
      <c r="B424" s="14"/>
      <c r="C424" s="14"/>
      <c r="D424" s="14"/>
      <c r="E424" s="14"/>
      <c r="F424" s="19"/>
      <c r="G424" s="14"/>
      <c r="H424" s="20"/>
      <c r="I424" s="20"/>
      <c r="J424" s="19"/>
      <c r="K424" s="14"/>
      <c r="L424" s="14"/>
      <c r="M424" s="14"/>
      <c r="N424" s="14"/>
      <c r="O424" s="21" t="str">
        <f t="shared" si="18"/>
        <v/>
      </c>
      <c r="P424" s="21" t="str">
        <f t="shared" si="19"/>
        <v/>
      </c>
      <c r="Q424" s="22" t="str">
        <f>IF($B424="","",IF($J424="","None noted",IF($J424&gt;=Settings!$B$5,"Under warranty","Expired")))</f>
        <v/>
      </c>
      <c r="R424" s="23" t="str">
        <f>IF(OR($B424="",$F424=""),"",ROUND((Settings!$B$5-$F424)/365.25,1))</f>
        <v/>
      </c>
      <c r="S424" s="22" t="str">
        <f t="shared" si="20"/>
        <v/>
      </c>
    </row>
    <row r="425" spans="1:19" x14ac:dyDescent="0.3">
      <c r="A425" s="14"/>
      <c r="B425" s="14"/>
      <c r="C425" s="14"/>
      <c r="D425" s="14"/>
      <c r="E425" s="14"/>
      <c r="F425" s="19"/>
      <c r="G425" s="14"/>
      <c r="H425" s="20"/>
      <c r="I425" s="20"/>
      <c r="J425" s="19"/>
      <c r="K425" s="14"/>
      <c r="L425" s="14"/>
      <c r="M425" s="14"/>
      <c r="N425" s="14"/>
      <c r="O425" s="21" t="str">
        <f t="shared" si="18"/>
        <v/>
      </c>
      <c r="P425" s="21" t="str">
        <f t="shared" si="19"/>
        <v/>
      </c>
      <c r="Q425" s="22" t="str">
        <f>IF($B425="","",IF($J425="","None noted",IF($J425&gt;=Settings!$B$5,"Under warranty","Expired")))</f>
        <v/>
      </c>
      <c r="R425" s="23" t="str">
        <f>IF(OR($B425="",$F425=""),"",ROUND((Settings!$B$5-$F425)/365.25,1))</f>
        <v/>
      </c>
      <c r="S425" s="22" t="str">
        <f t="shared" si="20"/>
        <v/>
      </c>
    </row>
    <row r="426" spans="1:19" x14ac:dyDescent="0.3">
      <c r="A426" s="14"/>
      <c r="B426" s="14"/>
      <c r="C426" s="14"/>
      <c r="D426" s="14"/>
      <c r="E426" s="14"/>
      <c r="F426" s="19"/>
      <c r="G426" s="14"/>
      <c r="H426" s="20"/>
      <c r="I426" s="20"/>
      <c r="J426" s="19"/>
      <c r="K426" s="14"/>
      <c r="L426" s="14"/>
      <c r="M426" s="14"/>
      <c r="N426" s="14"/>
      <c r="O426" s="21" t="str">
        <f t="shared" si="18"/>
        <v/>
      </c>
      <c r="P426" s="21" t="str">
        <f t="shared" si="19"/>
        <v/>
      </c>
      <c r="Q426" s="22" t="str">
        <f>IF($B426="","",IF($J426="","None noted",IF($J426&gt;=Settings!$B$5,"Under warranty","Expired")))</f>
        <v/>
      </c>
      <c r="R426" s="23" t="str">
        <f>IF(OR($B426="",$F426=""),"",ROUND((Settings!$B$5-$F426)/365.25,1))</f>
        <v/>
      </c>
      <c r="S426" s="22" t="str">
        <f t="shared" si="20"/>
        <v/>
      </c>
    </row>
    <row r="427" spans="1:19" x14ac:dyDescent="0.3">
      <c r="A427" s="14"/>
      <c r="B427" s="14"/>
      <c r="C427" s="14"/>
      <c r="D427" s="14"/>
      <c r="E427" s="14"/>
      <c r="F427" s="19"/>
      <c r="G427" s="14"/>
      <c r="H427" s="20"/>
      <c r="I427" s="20"/>
      <c r="J427" s="19"/>
      <c r="K427" s="14"/>
      <c r="L427" s="14"/>
      <c r="M427" s="14"/>
      <c r="N427" s="14"/>
      <c r="O427" s="21" t="str">
        <f t="shared" si="18"/>
        <v/>
      </c>
      <c r="P427" s="21" t="str">
        <f t="shared" si="19"/>
        <v/>
      </c>
      <c r="Q427" s="22" t="str">
        <f>IF($B427="","",IF($J427="","None noted",IF($J427&gt;=Settings!$B$5,"Under warranty","Expired")))</f>
        <v/>
      </c>
      <c r="R427" s="23" t="str">
        <f>IF(OR($B427="",$F427=""),"",ROUND((Settings!$B$5-$F427)/365.25,1))</f>
        <v/>
      </c>
      <c r="S427" s="22" t="str">
        <f t="shared" si="20"/>
        <v/>
      </c>
    </row>
    <row r="428" spans="1:19" x14ac:dyDescent="0.3">
      <c r="A428" s="14"/>
      <c r="B428" s="14"/>
      <c r="C428" s="14"/>
      <c r="D428" s="14"/>
      <c r="E428" s="14"/>
      <c r="F428" s="19"/>
      <c r="G428" s="14"/>
      <c r="H428" s="20"/>
      <c r="I428" s="20"/>
      <c r="J428" s="19"/>
      <c r="K428" s="14"/>
      <c r="L428" s="14"/>
      <c r="M428" s="14"/>
      <c r="N428" s="14"/>
      <c r="O428" s="21" t="str">
        <f t="shared" si="18"/>
        <v/>
      </c>
      <c r="P428" s="21" t="str">
        <f t="shared" si="19"/>
        <v/>
      </c>
      <c r="Q428" s="22" t="str">
        <f>IF($B428="","",IF($J428="","None noted",IF($J428&gt;=Settings!$B$5,"Under warranty","Expired")))</f>
        <v/>
      </c>
      <c r="R428" s="23" t="str">
        <f>IF(OR($B428="",$F428=""),"",ROUND((Settings!$B$5-$F428)/365.25,1))</f>
        <v/>
      </c>
      <c r="S428" s="22" t="str">
        <f t="shared" si="20"/>
        <v/>
      </c>
    </row>
    <row r="429" spans="1:19" x14ac:dyDescent="0.3">
      <c r="A429" s="14"/>
      <c r="B429" s="14"/>
      <c r="C429" s="14"/>
      <c r="D429" s="14"/>
      <c r="E429" s="14"/>
      <c r="F429" s="19"/>
      <c r="G429" s="14"/>
      <c r="H429" s="20"/>
      <c r="I429" s="20"/>
      <c r="J429" s="19"/>
      <c r="K429" s="14"/>
      <c r="L429" s="14"/>
      <c r="M429" s="14"/>
      <c r="N429" s="14"/>
      <c r="O429" s="21" t="str">
        <f t="shared" si="18"/>
        <v/>
      </c>
      <c r="P429" s="21" t="str">
        <f t="shared" si="19"/>
        <v/>
      </c>
      <c r="Q429" s="22" t="str">
        <f>IF($B429="","",IF($J429="","None noted",IF($J429&gt;=Settings!$B$5,"Under warranty","Expired")))</f>
        <v/>
      </c>
      <c r="R429" s="23" t="str">
        <f>IF(OR($B429="",$F429=""),"",ROUND((Settings!$B$5-$F429)/365.25,1))</f>
        <v/>
      </c>
      <c r="S429" s="22" t="str">
        <f t="shared" si="20"/>
        <v/>
      </c>
    </row>
    <row r="430" spans="1:19" x14ac:dyDescent="0.3">
      <c r="A430" s="14"/>
      <c r="B430" s="14"/>
      <c r="C430" s="14"/>
      <c r="D430" s="14"/>
      <c r="E430" s="14"/>
      <c r="F430" s="19"/>
      <c r="G430" s="14"/>
      <c r="H430" s="20"/>
      <c r="I430" s="20"/>
      <c r="J430" s="19"/>
      <c r="K430" s="14"/>
      <c r="L430" s="14"/>
      <c r="M430" s="14"/>
      <c r="N430" s="14"/>
      <c r="O430" s="21" t="str">
        <f t="shared" si="18"/>
        <v/>
      </c>
      <c r="P430" s="21" t="str">
        <f t="shared" si="19"/>
        <v/>
      </c>
      <c r="Q430" s="22" t="str">
        <f>IF($B430="","",IF($J430="","None noted",IF($J430&gt;=Settings!$B$5,"Under warranty","Expired")))</f>
        <v/>
      </c>
      <c r="R430" s="23" t="str">
        <f>IF(OR($B430="",$F430=""),"",ROUND((Settings!$B$5-$F430)/365.25,1))</f>
        <v/>
      </c>
      <c r="S430" s="22" t="str">
        <f t="shared" si="20"/>
        <v/>
      </c>
    </row>
    <row r="431" spans="1:19" x14ac:dyDescent="0.3">
      <c r="A431" s="14"/>
      <c r="B431" s="14"/>
      <c r="C431" s="14"/>
      <c r="D431" s="14"/>
      <c r="E431" s="14"/>
      <c r="F431" s="19"/>
      <c r="G431" s="14"/>
      <c r="H431" s="20"/>
      <c r="I431" s="20"/>
      <c r="J431" s="19"/>
      <c r="K431" s="14"/>
      <c r="L431" s="14"/>
      <c r="M431" s="14"/>
      <c r="N431" s="14"/>
      <c r="O431" s="21" t="str">
        <f t="shared" si="18"/>
        <v/>
      </c>
      <c r="P431" s="21" t="str">
        <f t="shared" si="19"/>
        <v/>
      </c>
      <c r="Q431" s="22" t="str">
        <f>IF($B431="","",IF($J431="","None noted",IF($J431&gt;=Settings!$B$5,"Under warranty","Expired")))</f>
        <v/>
      </c>
      <c r="R431" s="23" t="str">
        <f>IF(OR($B431="",$F431=""),"",ROUND((Settings!$B$5-$F431)/365.25,1))</f>
        <v/>
      </c>
      <c r="S431" s="22" t="str">
        <f t="shared" si="20"/>
        <v/>
      </c>
    </row>
    <row r="432" spans="1:19" x14ac:dyDescent="0.3">
      <c r="A432" s="14"/>
      <c r="B432" s="14"/>
      <c r="C432" s="14"/>
      <c r="D432" s="14"/>
      <c r="E432" s="14"/>
      <c r="F432" s="19"/>
      <c r="G432" s="14"/>
      <c r="H432" s="20"/>
      <c r="I432" s="20"/>
      <c r="J432" s="19"/>
      <c r="K432" s="14"/>
      <c r="L432" s="14"/>
      <c r="M432" s="14"/>
      <c r="N432" s="14"/>
      <c r="O432" s="21" t="str">
        <f t="shared" si="18"/>
        <v/>
      </c>
      <c r="P432" s="21" t="str">
        <f t="shared" si="19"/>
        <v/>
      </c>
      <c r="Q432" s="22" t="str">
        <f>IF($B432="","",IF($J432="","None noted",IF($J432&gt;=Settings!$B$5,"Under warranty","Expired")))</f>
        <v/>
      </c>
      <c r="R432" s="23" t="str">
        <f>IF(OR($B432="",$F432=""),"",ROUND((Settings!$B$5-$F432)/365.25,1))</f>
        <v/>
      </c>
      <c r="S432" s="22" t="str">
        <f t="shared" si="20"/>
        <v/>
      </c>
    </row>
    <row r="433" spans="1:19" x14ac:dyDescent="0.3">
      <c r="A433" s="14"/>
      <c r="B433" s="14"/>
      <c r="C433" s="14"/>
      <c r="D433" s="14"/>
      <c r="E433" s="14"/>
      <c r="F433" s="19"/>
      <c r="G433" s="14"/>
      <c r="H433" s="20"/>
      <c r="I433" s="20"/>
      <c r="J433" s="19"/>
      <c r="K433" s="14"/>
      <c r="L433" s="14"/>
      <c r="M433" s="14"/>
      <c r="N433" s="14"/>
      <c r="O433" s="21" t="str">
        <f t="shared" si="18"/>
        <v/>
      </c>
      <c r="P433" s="21" t="str">
        <f t="shared" si="19"/>
        <v/>
      </c>
      <c r="Q433" s="22" t="str">
        <f>IF($B433="","",IF($J433="","None noted",IF($J433&gt;=Settings!$B$5,"Under warranty","Expired")))</f>
        <v/>
      </c>
      <c r="R433" s="23" t="str">
        <f>IF(OR($B433="",$F433=""),"",ROUND((Settings!$B$5-$F433)/365.25,1))</f>
        <v/>
      </c>
      <c r="S433" s="22" t="str">
        <f t="shared" si="20"/>
        <v/>
      </c>
    </row>
    <row r="434" spans="1:19" x14ac:dyDescent="0.3">
      <c r="A434" s="14"/>
      <c r="B434" s="14"/>
      <c r="C434" s="14"/>
      <c r="D434" s="14"/>
      <c r="E434" s="14"/>
      <c r="F434" s="19"/>
      <c r="G434" s="14"/>
      <c r="H434" s="20"/>
      <c r="I434" s="20"/>
      <c r="J434" s="19"/>
      <c r="K434" s="14"/>
      <c r="L434" s="14"/>
      <c r="M434" s="14"/>
      <c r="N434" s="14"/>
      <c r="O434" s="21" t="str">
        <f t="shared" si="18"/>
        <v/>
      </c>
      <c r="P434" s="21" t="str">
        <f t="shared" si="19"/>
        <v/>
      </c>
      <c r="Q434" s="22" t="str">
        <f>IF($B434="","",IF($J434="","None noted",IF($J434&gt;=Settings!$B$5,"Under warranty","Expired")))</f>
        <v/>
      </c>
      <c r="R434" s="23" t="str">
        <f>IF(OR($B434="",$F434=""),"",ROUND((Settings!$B$5-$F434)/365.25,1))</f>
        <v/>
      </c>
      <c r="S434" s="22" t="str">
        <f t="shared" si="20"/>
        <v/>
      </c>
    </row>
    <row r="435" spans="1:19" x14ac:dyDescent="0.3">
      <c r="A435" s="14"/>
      <c r="B435" s="14"/>
      <c r="C435" s="14"/>
      <c r="D435" s="14"/>
      <c r="E435" s="14"/>
      <c r="F435" s="19"/>
      <c r="G435" s="14"/>
      <c r="H435" s="20"/>
      <c r="I435" s="20"/>
      <c r="J435" s="19"/>
      <c r="K435" s="14"/>
      <c r="L435" s="14"/>
      <c r="M435" s="14"/>
      <c r="N435" s="14"/>
      <c r="O435" s="21" t="str">
        <f t="shared" si="18"/>
        <v/>
      </c>
      <c r="P435" s="21" t="str">
        <f t="shared" si="19"/>
        <v/>
      </c>
      <c r="Q435" s="22" t="str">
        <f>IF($B435="","",IF($J435="","None noted",IF($J435&gt;=Settings!$B$5,"Under warranty","Expired")))</f>
        <v/>
      </c>
      <c r="R435" s="23" t="str">
        <f>IF(OR($B435="",$F435=""),"",ROUND((Settings!$B$5-$F435)/365.25,1))</f>
        <v/>
      </c>
      <c r="S435" s="22" t="str">
        <f t="shared" si="20"/>
        <v/>
      </c>
    </row>
    <row r="436" spans="1:19" x14ac:dyDescent="0.3">
      <c r="A436" s="14"/>
      <c r="B436" s="14"/>
      <c r="C436" s="14"/>
      <c r="D436" s="14"/>
      <c r="E436" s="14"/>
      <c r="F436" s="19"/>
      <c r="G436" s="14"/>
      <c r="H436" s="20"/>
      <c r="I436" s="20"/>
      <c r="J436" s="19"/>
      <c r="K436" s="14"/>
      <c r="L436" s="14"/>
      <c r="M436" s="14"/>
      <c r="N436" s="14"/>
      <c r="O436" s="21" t="str">
        <f t="shared" si="18"/>
        <v/>
      </c>
      <c r="P436" s="21" t="str">
        <f t="shared" si="19"/>
        <v/>
      </c>
      <c r="Q436" s="22" t="str">
        <f>IF($B436="","",IF($J436="","None noted",IF($J436&gt;=Settings!$B$5,"Under warranty","Expired")))</f>
        <v/>
      </c>
      <c r="R436" s="23" t="str">
        <f>IF(OR($B436="",$F436=""),"",ROUND((Settings!$B$5-$F436)/365.25,1))</f>
        <v/>
      </c>
      <c r="S436" s="22" t="str">
        <f t="shared" si="20"/>
        <v/>
      </c>
    </row>
    <row r="437" spans="1:19" x14ac:dyDescent="0.3">
      <c r="A437" s="14"/>
      <c r="B437" s="14"/>
      <c r="C437" s="14"/>
      <c r="D437" s="14"/>
      <c r="E437" s="14"/>
      <c r="F437" s="19"/>
      <c r="G437" s="14"/>
      <c r="H437" s="20"/>
      <c r="I437" s="20"/>
      <c r="J437" s="19"/>
      <c r="K437" s="14"/>
      <c r="L437" s="14"/>
      <c r="M437" s="14"/>
      <c r="N437" s="14"/>
      <c r="O437" s="21" t="str">
        <f t="shared" si="18"/>
        <v/>
      </c>
      <c r="P437" s="21" t="str">
        <f t="shared" si="19"/>
        <v/>
      </c>
      <c r="Q437" s="22" t="str">
        <f>IF($B437="","",IF($J437="","None noted",IF($J437&gt;=Settings!$B$5,"Under warranty","Expired")))</f>
        <v/>
      </c>
      <c r="R437" s="23" t="str">
        <f>IF(OR($B437="",$F437=""),"",ROUND((Settings!$B$5-$F437)/365.25,1))</f>
        <v/>
      </c>
      <c r="S437" s="22" t="str">
        <f t="shared" si="20"/>
        <v/>
      </c>
    </row>
    <row r="438" spans="1:19" x14ac:dyDescent="0.3">
      <c r="A438" s="14"/>
      <c r="B438" s="14"/>
      <c r="C438" s="14"/>
      <c r="D438" s="14"/>
      <c r="E438" s="14"/>
      <c r="F438" s="19"/>
      <c r="G438" s="14"/>
      <c r="H438" s="20"/>
      <c r="I438" s="20"/>
      <c r="J438" s="19"/>
      <c r="K438" s="14"/>
      <c r="L438" s="14"/>
      <c r="M438" s="14"/>
      <c r="N438" s="14"/>
      <c r="O438" s="21" t="str">
        <f t="shared" si="18"/>
        <v/>
      </c>
      <c r="P438" s="21" t="str">
        <f t="shared" si="19"/>
        <v/>
      </c>
      <c r="Q438" s="22" t="str">
        <f>IF($B438="","",IF($J438="","None noted",IF($J438&gt;=Settings!$B$5,"Under warranty","Expired")))</f>
        <v/>
      </c>
      <c r="R438" s="23" t="str">
        <f>IF(OR($B438="",$F438=""),"",ROUND((Settings!$B$5-$F438)/365.25,1))</f>
        <v/>
      </c>
      <c r="S438" s="22" t="str">
        <f t="shared" si="20"/>
        <v/>
      </c>
    </row>
    <row r="439" spans="1:19" x14ac:dyDescent="0.3">
      <c r="A439" s="14"/>
      <c r="B439" s="14"/>
      <c r="C439" s="14"/>
      <c r="D439" s="14"/>
      <c r="E439" s="14"/>
      <c r="F439" s="19"/>
      <c r="G439" s="14"/>
      <c r="H439" s="20"/>
      <c r="I439" s="20"/>
      <c r="J439" s="19"/>
      <c r="K439" s="14"/>
      <c r="L439" s="14"/>
      <c r="M439" s="14"/>
      <c r="N439" s="14"/>
      <c r="O439" s="21" t="str">
        <f t="shared" si="18"/>
        <v/>
      </c>
      <c r="P439" s="21" t="str">
        <f t="shared" si="19"/>
        <v/>
      </c>
      <c r="Q439" s="22" t="str">
        <f>IF($B439="","",IF($J439="","None noted",IF($J439&gt;=Settings!$B$5,"Under warranty","Expired")))</f>
        <v/>
      </c>
      <c r="R439" s="23" t="str">
        <f>IF(OR($B439="",$F439=""),"",ROUND((Settings!$B$5-$F439)/365.25,1))</f>
        <v/>
      </c>
      <c r="S439" s="22" t="str">
        <f t="shared" si="20"/>
        <v/>
      </c>
    </row>
    <row r="440" spans="1:19" x14ac:dyDescent="0.3">
      <c r="A440" s="14"/>
      <c r="B440" s="14"/>
      <c r="C440" s="14"/>
      <c r="D440" s="14"/>
      <c r="E440" s="14"/>
      <c r="F440" s="19"/>
      <c r="G440" s="14"/>
      <c r="H440" s="20"/>
      <c r="I440" s="20"/>
      <c r="J440" s="19"/>
      <c r="K440" s="14"/>
      <c r="L440" s="14"/>
      <c r="M440" s="14"/>
      <c r="N440" s="14"/>
      <c r="O440" s="21" t="str">
        <f t="shared" si="18"/>
        <v/>
      </c>
      <c r="P440" s="21" t="str">
        <f t="shared" si="19"/>
        <v/>
      </c>
      <c r="Q440" s="22" t="str">
        <f>IF($B440="","",IF($J440="","None noted",IF($J440&gt;=Settings!$B$5,"Under warranty","Expired")))</f>
        <v/>
      </c>
      <c r="R440" s="23" t="str">
        <f>IF(OR($B440="",$F440=""),"",ROUND((Settings!$B$5-$F440)/365.25,1))</f>
        <v/>
      </c>
      <c r="S440" s="22" t="str">
        <f t="shared" si="20"/>
        <v/>
      </c>
    </row>
    <row r="441" spans="1:19" x14ac:dyDescent="0.3">
      <c r="A441" s="14"/>
      <c r="B441" s="14"/>
      <c r="C441" s="14"/>
      <c r="D441" s="14"/>
      <c r="E441" s="14"/>
      <c r="F441" s="19"/>
      <c r="G441" s="14"/>
      <c r="H441" s="20"/>
      <c r="I441" s="20"/>
      <c r="J441" s="19"/>
      <c r="K441" s="14"/>
      <c r="L441" s="14"/>
      <c r="M441" s="14"/>
      <c r="N441" s="14"/>
      <c r="O441" s="21" t="str">
        <f t="shared" si="18"/>
        <v/>
      </c>
      <c r="P441" s="21" t="str">
        <f t="shared" si="19"/>
        <v/>
      </c>
      <c r="Q441" s="22" t="str">
        <f>IF($B441="","",IF($J441="","None noted",IF($J441&gt;=Settings!$B$5,"Under warranty","Expired")))</f>
        <v/>
      </c>
      <c r="R441" s="23" t="str">
        <f>IF(OR($B441="",$F441=""),"",ROUND((Settings!$B$5-$F441)/365.25,1))</f>
        <v/>
      </c>
      <c r="S441" s="22" t="str">
        <f t="shared" si="20"/>
        <v/>
      </c>
    </row>
    <row r="442" spans="1:19" x14ac:dyDescent="0.3">
      <c r="A442" s="14"/>
      <c r="B442" s="14"/>
      <c r="C442" s="14"/>
      <c r="D442" s="14"/>
      <c r="E442" s="14"/>
      <c r="F442" s="19"/>
      <c r="G442" s="14"/>
      <c r="H442" s="20"/>
      <c r="I442" s="20"/>
      <c r="J442" s="19"/>
      <c r="K442" s="14"/>
      <c r="L442" s="14"/>
      <c r="M442" s="14"/>
      <c r="N442" s="14"/>
      <c r="O442" s="21" t="str">
        <f t="shared" si="18"/>
        <v/>
      </c>
      <c r="P442" s="21" t="str">
        <f t="shared" si="19"/>
        <v/>
      </c>
      <c r="Q442" s="22" t="str">
        <f>IF($B442="","",IF($J442="","None noted",IF($J442&gt;=Settings!$B$5,"Under warranty","Expired")))</f>
        <v/>
      </c>
      <c r="R442" s="23" t="str">
        <f>IF(OR($B442="",$F442=""),"",ROUND((Settings!$B$5-$F442)/365.25,1))</f>
        <v/>
      </c>
      <c r="S442" s="22" t="str">
        <f t="shared" si="20"/>
        <v/>
      </c>
    </row>
    <row r="443" spans="1:19" x14ac:dyDescent="0.3">
      <c r="A443" s="14"/>
      <c r="B443" s="14"/>
      <c r="C443" s="14"/>
      <c r="D443" s="14"/>
      <c r="E443" s="14"/>
      <c r="F443" s="19"/>
      <c r="G443" s="14"/>
      <c r="H443" s="20"/>
      <c r="I443" s="20"/>
      <c r="J443" s="19"/>
      <c r="K443" s="14"/>
      <c r="L443" s="14"/>
      <c r="M443" s="14"/>
      <c r="N443" s="14"/>
      <c r="O443" s="21" t="str">
        <f t="shared" si="18"/>
        <v/>
      </c>
      <c r="P443" s="21" t="str">
        <f t="shared" si="19"/>
        <v/>
      </c>
      <c r="Q443" s="22" t="str">
        <f>IF($B443="","",IF($J443="","None noted",IF($J443&gt;=Settings!$B$5,"Under warranty","Expired")))</f>
        <v/>
      </c>
      <c r="R443" s="23" t="str">
        <f>IF(OR($B443="",$F443=""),"",ROUND((Settings!$B$5-$F443)/365.25,1))</f>
        <v/>
      </c>
      <c r="S443" s="22" t="str">
        <f t="shared" si="20"/>
        <v/>
      </c>
    </row>
    <row r="444" spans="1:19" x14ac:dyDescent="0.3">
      <c r="A444" s="14"/>
      <c r="B444" s="14"/>
      <c r="C444" s="14"/>
      <c r="D444" s="14"/>
      <c r="E444" s="14"/>
      <c r="F444" s="19"/>
      <c r="G444" s="14"/>
      <c r="H444" s="20"/>
      <c r="I444" s="20"/>
      <c r="J444" s="19"/>
      <c r="K444" s="14"/>
      <c r="L444" s="14"/>
      <c r="M444" s="14"/>
      <c r="N444" s="14"/>
      <c r="O444" s="21" t="str">
        <f t="shared" si="18"/>
        <v/>
      </c>
      <c r="P444" s="21" t="str">
        <f t="shared" si="19"/>
        <v/>
      </c>
      <c r="Q444" s="22" t="str">
        <f>IF($B444="","",IF($J444="","None noted",IF($J444&gt;=Settings!$B$5,"Under warranty","Expired")))</f>
        <v/>
      </c>
      <c r="R444" s="23" t="str">
        <f>IF(OR($B444="",$F444=""),"",ROUND((Settings!$B$5-$F444)/365.25,1))</f>
        <v/>
      </c>
      <c r="S444" s="22" t="str">
        <f t="shared" si="20"/>
        <v/>
      </c>
    </row>
    <row r="445" spans="1:19" x14ac:dyDescent="0.3">
      <c r="A445" s="14"/>
      <c r="B445" s="14"/>
      <c r="C445" s="14"/>
      <c r="D445" s="14"/>
      <c r="E445" s="14"/>
      <c r="F445" s="19"/>
      <c r="G445" s="14"/>
      <c r="H445" s="20"/>
      <c r="I445" s="20"/>
      <c r="J445" s="19"/>
      <c r="K445" s="14"/>
      <c r="L445" s="14"/>
      <c r="M445" s="14"/>
      <c r="N445" s="14"/>
      <c r="O445" s="21" t="str">
        <f t="shared" si="18"/>
        <v/>
      </c>
      <c r="P445" s="21" t="str">
        <f t="shared" si="19"/>
        <v/>
      </c>
      <c r="Q445" s="22" t="str">
        <f>IF($B445="","",IF($J445="","None noted",IF($J445&gt;=Settings!$B$5,"Under warranty","Expired")))</f>
        <v/>
      </c>
      <c r="R445" s="23" t="str">
        <f>IF(OR($B445="",$F445=""),"",ROUND((Settings!$B$5-$F445)/365.25,1))</f>
        <v/>
      </c>
      <c r="S445" s="22" t="str">
        <f t="shared" si="20"/>
        <v/>
      </c>
    </row>
    <row r="446" spans="1:19" x14ac:dyDescent="0.3">
      <c r="A446" s="14"/>
      <c r="B446" s="14"/>
      <c r="C446" s="14"/>
      <c r="D446" s="14"/>
      <c r="E446" s="14"/>
      <c r="F446" s="19"/>
      <c r="G446" s="14"/>
      <c r="H446" s="20"/>
      <c r="I446" s="20"/>
      <c r="J446" s="19"/>
      <c r="K446" s="14"/>
      <c r="L446" s="14"/>
      <c r="M446" s="14"/>
      <c r="N446" s="14"/>
      <c r="O446" s="21" t="str">
        <f t="shared" si="18"/>
        <v/>
      </c>
      <c r="P446" s="21" t="str">
        <f t="shared" si="19"/>
        <v/>
      </c>
      <c r="Q446" s="22" t="str">
        <f>IF($B446="","",IF($J446="","None noted",IF($J446&gt;=Settings!$B$5,"Under warranty","Expired")))</f>
        <v/>
      </c>
      <c r="R446" s="23" t="str">
        <f>IF(OR($B446="",$F446=""),"",ROUND((Settings!$B$5-$F446)/365.25,1))</f>
        <v/>
      </c>
      <c r="S446" s="22" t="str">
        <f t="shared" si="20"/>
        <v/>
      </c>
    </row>
    <row r="447" spans="1:19" x14ac:dyDescent="0.3">
      <c r="A447" s="14"/>
      <c r="B447" s="14"/>
      <c r="C447" s="14"/>
      <c r="D447" s="14"/>
      <c r="E447" s="14"/>
      <c r="F447" s="19"/>
      <c r="G447" s="14"/>
      <c r="H447" s="20"/>
      <c r="I447" s="20"/>
      <c r="J447" s="19"/>
      <c r="K447" s="14"/>
      <c r="L447" s="14"/>
      <c r="M447" s="14"/>
      <c r="N447" s="14"/>
      <c r="O447" s="21" t="str">
        <f t="shared" si="18"/>
        <v/>
      </c>
      <c r="P447" s="21" t="str">
        <f t="shared" si="19"/>
        <v/>
      </c>
      <c r="Q447" s="22" t="str">
        <f>IF($B447="","",IF($J447="","None noted",IF($J447&gt;=Settings!$B$5,"Under warranty","Expired")))</f>
        <v/>
      </c>
      <c r="R447" s="23" t="str">
        <f>IF(OR($B447="",$F447=""),"",ROUND((Settings!$B$5-$F447)/365.25,1))</f>
        <v/>
      </c>
      <c r="S447" s="22" t="str">
        <f t="shared" si="20"/>
        <v/>
      </c>
    </row>
    <row r="448" spans="1:19" x14ac:dyDescent="0.3">
      <c r="A448" s="14"/>
      <c r="B448" s="14"/>
      <c r="C448" s="14"/>
      <c r="D448" s="14"/>
      <c r="E448" s="14"/>
      <c r="F448" s="19"/>
      <c r="G448" s="14"/>
      <c r="H448" s="20"/>
      <c r="I448" s="20"/>
      <c r="J448" s="19"/>
      <c r="K448" s="14"/>
      <c r="L448" s="14"/>
      <c r="M448" s="14"/>
      <c r="N448" s="14"/>
      <c r="O448" s="21" t="str">
        <f t="shared" si="18"/>
        <v/>
      </c>
      <c r="P448" s="21" t="str">
        <f t="shared" si="19"/>
        <v/>
      </c>
      <c r="Q448" s="22" t="str">
        <f>IF($B448="","",IF($J448="","None noted",IF($J448&gt;=Settings!$B$5,"Under warranty","Expired")))</f>
        <v/>
      </c>
      <c r="R448" s="23" t="str">
        <f>IF(OR($B448="",$F448=""),"",ROUND((Settings!$B$5-$F448)/365.25,1))</f>
        <v/>
      </c>
      <c r="S448" s="22" t="str">
        <f t="shared" si="20"/>
        <v/>
      </c>
    </row>
    <row r="449" spans="1:19" x14ac:dyDescent="0.3">
      <c r="A449" s="14"/>
      <c r="B449" s="14"/>
      <c r="C449" s="14"/>
      <c r="D449" s="14"/>
      <c r="E449" s="14"/>
      <c r="F449" s="19"/>
      <c r="G449" s="14"/>
      <c r="H449" s="20"/>
      <c r="I449" s="20"/>
      <c r="J449" s="19"/>
      <c r="K449" s="14"/>
      <c r="L449" s="14"/>
      <c r="M449" s="14"/>
      <c r="N449" s="14"/>
      <c r="O449" s="21" t="str">
        <f t="shared" si="18"/>
        <v/>
      </c>
      <c r="P449" s="21" t="str">
        <f t="shared" si="19"/>
        <v/>
      </c>
      <c r="Q449" s="22" t="str">
        <f>IF($B449="","",IF($J449="","None noted",IF($J449&gt;=Settings!$B$5,"Under warranty","Expired")))</f>
        <v/>
      </c>
      <c r="R449" s="23" t="str">
        <f>IF(OR($B449="",$F449=""),"",ROUND((Settings!$B$5-$F449)/365.25,1))</f>
        <v/>
      </c>
      <c r="S449" s="22" t="str">
        <f t="shared" si="20"/>
        <v/>
      </c>
    </row>
    <row r="450" spans="1:19" x14ac:dyDescent="0.3">
      <c r="A450" s="14"/>
      <c r="B450" s="14"/>
      <c r="C450" s="14"/>
      <c r="D450" s="14"/>
      <c r="E450" s="14"/>
      <c r="F450" s="19"/>
      <c r="G450" s="14"/>
      <c r="H450" s="20"/>
      <c r="I450" s="20"/>
      <c r="J450" s="19"/>
      <c r="K450" s="14"/>
      <c r="L450" s="14"/>
      <c r="M450" s="14"/>
      <c r="N450" s="14"/>
      <c r="O450" s="21" t="str">
        <f t="shared" si="18"/>
        <v/>
      </c>
      <c r="P450" s="21" t="str">
        <f t="shared" si="19"/>
        <v/>
      </c>
      <c r="Q450" s="22" t="str">
        <f>IF($B450="","",IF($J450="","None noted",IF($J450&gt;=Settings!$B$5,"Under warranty","Expired")))</f>
        <v/>
      </c>
      <c r="R450" s="23" t="str">
        <f>IF(OR($B450="",$F450=""),"",ROUND((Settings!$B$5-$F450)/365.25,1))</f>
        <v/>
      </c>
      <c r="S450" s="22" t="str">
        <f t="shared" si="20"/>
        <v/>
      </c>
    </row>
    <row r="451" spans="1:19" x14ac:dyDescent="0.3">
      <c r="A451" s="14"/>
      <c r="B451" s="14"/>
      <c r="C451" s="14"/>
      <c r="D451" s="14"/>
      <c r="E451" s="14"/>
      <c r="F451" s="19"/>
      <c r="G451" s="14"/>
      <c r="H451" s="20"/>
      <c r="I451" s="20"/>
      <c r="J451" s="19"/>
      <c r="K451" s="14"/>
      <c r="L451" s="14"/>
      <c r="M451" s="14"/>
      <c r="N451" s="14"/>
      <c r="O451" s="21" t="str">
        <f t="shared" si="18"/>
        <v/>
      </c>
      <c r="P451" s="21" t="str">
        <f t="shared" si="19"/>
        <v/>
      </c>
      <c r="Q451" s="22" t="str">
        <f>IF($B451="","",IF($J451="","None noted",IF($J451&gt;=Settings!$B$5,"Under warranty","Expired")))</f>
        <v/>
      </c>
      <c r="R451" s="23" t="str">
        <f>IF(OR($B451="",$F451=""),"",ROUND((Settings!$B$5-$F451)/365.25,1))</f>
        <v/>
      </c>
      <c r="S451" s="22" t="str">
        <f t="shared" si="20"/>
        <v/>
      </c>
    </row>
    <row r="452" spans="1:19" x14ac:dyDescent="0.3">
      <c r="A452" s="14"/>
      <c r="B452" s="14"/>
      <c r="C452" s="14"/>
      <c r="D452" s="14"/>
      <c r="E452" s="14"/>
      <c r="F452" s="19"/>
      <c r="G452" s="14"/>
      <c r="H452" s="20"/>
      <c r="I452" s="20"/>
      <c r="J452" s="19"/>
      <c r="K452" s="14"/>
      <c r="L452" s="14"/>
      <c r="M452" s="14"/>
      <c r="N452" s="14"/>
      <c r="O452" s="21" t="str">
        <f t="shared" ref="O452:O503" si="21">IF($B452="","",IF($G452="",1,N($G452))*N($H452))</f>
        <v/>
      </c>
      <c r="P452" s="21" t="str">
        <f t="shared" ref="P452:P503" si="22">IF($B452="","",IF($G452="",1,N($G452))*IF($I452="",N($H452),N($I452)))</f>
        <v/>
      </c>
      <c r="Q452" s="22" t="str">
        <f>IF($B452="","",IF($J452="","None noted",IF($J452&gt;=Settings!$B$5,"Under warranty","Expired")))</f>
        <v/>
      </c>
      <c r="R452" s="23" t="str">
        <f>IF(OR($B452="",$F452=""),"",ROUND((Settings!$B$5-$F452)/365.25,1))</f>
        <v/>
      </c>
      <c r="S452" s="22" t="str">
        <f t="shared" ref="S452:S503" si="23">IF($B452="","",IF(AND($L452="Yes",$M452="Yes"),"Complete","Missing"))</f>
        <v/>
      </c>
    </row>
    <row r="453" spans="1:19" x14ac:dyDescent="0.3">
      <c r="A453" s="14"/>
      <c r="B453" s="14"/>
      <c r="C453" s="14"/>
      <c r="D453" s="14"/>
      <c r="E453" s="14"/>
      <c r="F453" s="19"/>
      <c r="G453" s="14"/>
      <c r="H453" s="20"/>
      <c r="I453" s="20"/>
      <c r="J453" s="19"/>
      <c r="K453" s="14"/>
      <c r="L453" s="14"/>
      <c r="M453" s="14"/>
      <c r="N453" s="14"/>
      <c r="O453" s="21" t="str">
        <f t="shared" si="21"/>
        <v/>
      </c>
      <c r="P453" s="21" t="str">
        <f t="shared" si="22"/>
        <v/>
      </c>
      <c r="Q453" s="22" t="str">
        <f>IF($B453="","",IF($J453="","None noted",IF($J453&gt;=Settings!$B$5,"Under warranty","Expired")))</f>
        <v/>
      </c>
      <c r="R453" s="23" t="str">
        <f>IF(OR($B453="",$F453=""),"",ROUND((Settings!$B$5-$F453)/365.25,1))</f>
        <v/>
      </c>
      <c r="S453" s="22" t="str">
        <f t="shared" si="23"/>
        <v/>
      </c>
    </row>
    <row r="454" spans="1:19" x14ac:dyDescent="0.3">
      <c r="A454" s="14"/>
      <c r="B454" s="14"/>
      <c r="C454" s="14"/>
      <c r="D454" s="14"/>
      <c r="E454" s="14"/>
      <c r="F454" s="19"/>
      <c r="G454" s="14"/>
      <c r="H454" s="20"/>
      <c r="I454" s="20"/>
      <c r="J454" s="19"/>
      <c r="K454" s="14"/>
      <c r="L454" s="14"/>
      <c r="M454" s="14"/>
      <c r="N454" s="14"/>
      <c r="O454" s="21" t="str">
        <f t="shared" si="21"/>
        <v/>
      </c>
      <c r="P454" s="21" t="str">
        <f t="shared" si="22"/>
        <v/>
      </c>
      <c r="Q454" s="22" t="str">
        <f>IF($B454="","",IF($J454="","None noted",IF($J454&gt;=Settings!$B$5,"Under warranty","Expired")))</f>
        <v/>
      </c>
      <c r="R454" s="23" t="str">
        <f>IF(OR($B454="",$F454=""),"",ROUND((Settings!$B$5-$F454)/365.25,1))</f>
        <v/>
      </c>
      <c r="S454" s="22" t="str">
        <f t="shared" si="23"/>
        <v/>
      </c>
    </row>
    <row r="455" spans="1:19" x14ac:dyDescent="0.3">
      <c r="A455" s="14"/>
      <c r="B455" s="14"/>
      <c r="C455" s="14"/>
      <c r="D455" s="14"/>
      <c r="E455" s="14"/>
      <c r="F455" s="19"/>
      <c r="G455" s="14"/>
      <c r="H455" s="20"/>
      <c r="I455" s="20"/>
      <c r="J455" s="19"/>
      <c r="K455" s="14"/>
      <c r="L455" s="14"/>
      <c r="M455" s="14"/>
      <c r="N455" s="14"/>
      <c r="O455" s="21" t="str">
        <f t="shared" si="21"/>
        <v/>
      </c>
      <c r="P455" s="21" t="str">
        <f t="shared" si="22"/>
        <v/>
      </c>
      <c r="Q455" s="22" t="str">
        <f>IF($B455="","",IF($J455="","None noted",IF($J455&gt;=Settings!$B$5,"Under warranty","Expired")))</f>
        <v/>
      </c>
      <c r="R455" s="23" t="str">
        <f>IF(OR($B455="",$F455=""),"",ROUND((Settings!$B$5-$F455)/365.25,1))</f>
        <v/>
      </c>
      <c r="S455" s="22" t="str">
        <f t="shared" si="23"/>
        <v/>
      </c>
    </row>
    <row r="456" spans="1:19" x14ac:dyDescent="0.3">
      <c r="A456" s="14"/>
      <c r="B456" s="14"/>
      <c r="C456" s="14"/>
      <c r="D456" s="14"/>
      <c r="E456" s="14"/>
      <c r="F456" s="19"/>
      <c r="G456" s="14"/>
      <c r="H456" s="20"/>
      <c r="I456" s="20"/>
      <c r="J456" s="19"/>
      <c r="K456" s="14"/>
      <c r="L456" s="14"/>
      <c r="M456" s="14"/>
      <c r="N456" s="14"/>
      <c r="O456" s="21" t="str">
        <f t="shared" si="21"/>
        <v/>
      </c>
      <c r="P456" s="21" t="str">
        <f t="shared" si="22"/>
        <v/>
      </c>
      <c r="Q456" s="22" t="str">
        <f>IF($B456="","",IF($J456="","None noted",IF($J456&gt;=Settings!$B$5,"Under warranty","Expired")))</f>
        <v/>
      </c>
      <c r="R456" s="23" t="str">
        <f>IF(OR($B456="",$F456=""),"",ROUND((Settings!$B$5-$F456)/365.25,1))</f>
        <v/>
      </c>
      <c r="S456" s="22" t="str">
        <f t="shared" si="23"/>
        <v/>
      </c>
    </row>
    <row r="457" spans="1:19" x14ac:dyDescent="0.3">
      <c r="A457" s="14"/>
      <c r="B457" s="14"/>
      <c r="C457" s="14"/>
      <c r="D457" s="14"/>
      <c r="E457" s="14"/>
      <c r="F457" s="19"/>
      <c r="G457" s="14"/>
      <c r="H457" s="20"/>
      <c r="I457" s="20"/>
      <c r="J457" s="19"/>
      <c r="K457" s="14"/>
      <c r="L457" s="14"/>
      <c r="M457" s="14"/>
      <c r="N457" s="14"/>
      <c r="O457" s="21" t="str">
        <f t="shared" si="21"/>
        <v/>
      </c>
      <c r="P457" s="21" t="str">
        <f t="shared" si="22"/>
        <v/>
      </c>
      <c r="Q457" s="22" t="str">
        <f>IF($B457="","",IF($J457="","None noted",IF($J457&gt;=Settings!$B$5,"Under warranty","Expired")))</f>
        <v/>
      </c>
      <c r="R457" s="23" t="str">
        <f>IF(OR($B457="",$F457=""),"",ROUND((Settings!$B$5-$F457)/365.25,1))</f>
        <v/>
      </c>
      <c r="S457" s="22" t="str">
        <f t="shared" si="23"/>
        <v/>
      </c>
    </row>
    <row r="458" spans="1:19" x14ac:dyDescent="0.3">
      <c r="A458" s="14"/>
      <c r="B458" s="14"/>
      <c r="C458" s="14"/>
      <c r="D458" s="14"/>
      <c r="E458" s="14"/>
      <c r="F458" s="19"/>
      <c r="G458" s="14"/>
      <c r="H458" s="20"/>
      <c r="I458" s="20"/>
      <c r="J458" s="19"/>
      <c r="K458" s="14"/>
      <c r="L458" s="14"/>
      <c r="M458" s="14"/>
      <c r="N458" s="14"/>
      <c r="O458" s="21" t="str">
        <f t="shared" si="21"/>
        <v/>
      </c>
      <c r="P458" s="21" t="str">
        <f t="shared" si="22"/>
        <v/>
      </c>
      <c r="Q458" s="22" t="str">
        <f>IF($B458="","",IF($J458="","None noted",IF($J458&gt;=Settings!$B$5,"Under warranty","Expired")))</f>
        <v/>
      </c>
      <c r="R458" s="23" t="str">
        <f>IF(OR($B458="",$F458=""),"",ROUND((Settings!$B$5-$F458)/365.25,1))</f>
        <v/>
      </c>
      <c r="S458" s="22" t="str">
        <f t="shared" si="23"/>
        <v/>
      </c>
    </row>
    <row r="459" spans="1:19" x14ac:dyDescent="0.3">
      <c r="A459" s="14"/>
      <c r="B459" s="14"/>
      <c r="C459" s="14"/>
      <c r="D459" s="14"/>
      <c r="E459" s="14"/>
      <c r="F459" s="19"/>
      <c r="G459" s="14"/>
      <c r="H459" s="20"/>
      <c r="I459" s="20"/>
      <c r="J459" s="19"/>
      <c r="K459" s="14"/>
      <c r="L459" s="14"/>
      <c r="M459" s="14"/>
      <c r="N459" s="14"/>
      <c r="O459" s="21" t="str">
        <f t="shared" si="21"/>
        <v/>
      </c>
      <c r="P459" s="21" t="str">
        <f t="shared" si="22"/>
        <v/>
      </c>
      <c r="Q459" s="22" t="str">
        <f>IF($B459="","",IF($J459="","None noted",IF($J459&gt;=Settings!$B$5,"Under warranty","Expired")))</f>
        <v/>
      </c>
      <c r="R459" s="23" t="str">
        <f>IF(OR($B459="",$F459=""),"",ROUND((Settings!$B$5-$F459)/365.25,1))</f>
        <v/>
      </c>
      <c r="S459" s="22" t="str">
        <f t="shared" si="23"/>
        <v/>
      </c>
    </row>
    <row r="460" spans="1:19" x14ac:dyDescent="0.3">
      <c r="A460" s="14"/>
      <c r="B460" s="14"/>
      <c r="C460" s="14"/>
      <c r="D460" s="14"/>
      <c r="E460" s="14"/>
      <c r="F460" s="19"/>
      <c r="G460" s="14"/>
      <c r="H460" s="20"/>
      <c r="I460" s="20"/>
      <c r="J460" s="19"/>
      <c r="K460" s="14"/>
      <c r="L460" s="14"/>
      <c r="M460" s="14"/>
      <c r="N460" s="14"/>
      <c r="O460" s="21" t="str">
        <f t="shared" si="21"/>
        <v/>
      </c>
      <c r="P460" s="21" t="str">
        <f t="shared" si="22"/>
        <v/>
      </c>
      <c r="Q460" s="22" t="str">
        <f>IF($B460="","",IF($J460="","None noted",IF($J460&gt;=Settings!$B$5,"Under warranty","Expired")))</f>
        <v/>
      </c>
      <c r="R460" s="23" t="str">
        <f>IF(OR($B460="",$F460=""),"",ROUND((Settings!$B$5-$F460)/365.25,1))</f>
        <v/>
      </c>
      <c r="S460" s="22" t="str">
        <f t="shared" si="23"/>
        <v/>
      </c>
    </row>
    <row r="461" spans="1:19" x14ac:dyDescent="0.3">
      <c r="A461" s="14"/>
      <c r="B461" s="14"/>
      <c r="C461" s="14"/>
      <c r="D461" s="14"/>
      <c r="E461" s="14"/>
      <c r="F461" s="19"/>
      <c r="G461" s="14"/>
      <c r="H461" s="20"/>
      <c r="I461" s="20"/>
      <c r="J461" s="19"/>
      <c r="K461" s="14"/>
      <c r="L461" s="14"/>
      <c r="M461" s="14"/>
      <c r="N461" s="14"/>
      <c r="O461" s="21" t="str">
        <f t="shared" si="21"/>
        <v/>
      </c>
      <c r="P461" s="21" t="str">
        <f t="shared" si="22"/>
        <v/>
      </c>
      <c r="Q461" s="22" t="str">
        <f>IF($B461="","",IF($J461="","None noted",IF($J461&gt;=Settings!$B$5,"Under warranty","Expired")))</f>
        <v/>
      </c>
      <c r="R461" s="23" t="str">
        <f>IF(OR($B461="",$F461=""),"",ROUND((Settings!$B$5-$F461)/365.25,1))</f>
        <v/>
      </c>
      <c r="S461" s="22" t="str">
        <f t="shared" si="23"/>
        <v/>
      </c>
    </row>
    <row r="462" spans="1:19" x14ac:dyDescent="0.3">
      <c r="A462" s="14"/>
      <c r="B462" s="14"/>
      <c r="C462" s="14"/>
      <c r="D462" s="14"/>
      <c r="E462" s="14"/>
      <c r="F462" s="19"/>
      <c r="G462" s="14"/>
      <c r="H462" s="20"/>
      <c r="I462" s="20"/>
      <c r="J462" s="19"/>
      <c r="K462" s="14"/>
      <c r="L462" s="14"/>
      <c r="M462" s="14"/>
      <c r="N462" s="14"/>
      <c r="O462" s="21" t="str">
        <f t="shared" si="21"/>
        <v/>
      </c>
      <c r="P462" s="21" t="str">
        <f t="shared" si="22"/>
        <v/>
      </c>
      <c r="Q462" s="22" t="str">
        <f>IF($B462="","",IF($J462="","None noted",IF($J462&gt;=Settings!$B$5,"Under warranty","Expired")))</f>
        <v/>
      </c>
      <c r="R462" s="23" t="str">
        <f>IF(OR($B462="",$F462=""),"",ROUND((Settings!$B$5-$F462)/365.25,1))</f>
        <v/>
      </c>
      <c r="S462" s="22" t="str">
        <f t="shared" si="23"/>
        <v/>
      </c>
    </row>
    <row r="463" spans="1:19" x14ac:dyDescent="0.3">
      <c r="A463" s="14"/>
      <c r="B463" s="14"/>
      <c r="C463" s="14"/>
      <c r="D463" s="14"/>
      <c r="E463" s="14"/>
      <c r="F463" s="19"/>
      <c r="G463" s="14"/>
      <c r="H463" s="20"/>
      <c r="I463" s="20"/>
      <c r="J463" s="19"/>
      <c r="K463" s="14"/>
      <c r="L463" s="14"/>
      <c r="M463" s="14"/>
      <c r="N463" s="14"/>
      <c r="O463" s="21" t="str">
        <f t="shared" si="21"/>
        <v/>
      </c>
      <c r="P463" s="21" t="str">
        <f t="shared" si="22"/>
        <v/>
      </c>
      <c r="Q463" s="22" t="str">
        <f>IF($B463="","",IF($J463="","None noted",IF($J463&gt;=Settings!$B$5,"Under warranty","Expired")))</f>
        <v/>
      </c>
      <c r="R463" s="23" t="str">
        <f>IF(OR($B463="",$F463=""),"",ROUND((Settings!$B$5-$F463)/365.25,1))</f>
        <v/>
      </c>
      <c r="S463" s="22" t="str">
        <f t="shared" si="23"/>
        <v/>
      </c>
    </row>
    <row r="464" spans="1:19" x14ac:dyDescent="0.3">
      <c r="A464" s="14"/>
      <c r="B464" s="14"/>
      <c r="C464" s="14"/>
      <c r="D464" s="14"/>
      <c r="E464" s="14"/>
      <c r="F464" s="19"/>
      <c r="G464" s="14"/>
      <c r="H464" s="20"/>
      <c r="I464" s="20"/>
      <c r="J464" s="19"/>
      <c r="K464" s="14"/>
      <c r="L464" s="14"/>
      <c r="M464" s="14"/>
      <c r="N464" s="14"/>
      <c r="O464" s="21" t="str">
        <f t="shared" si="21"/>
        <v/>
      </c>
      <c r="P464" s="21" t="str">
        <f t="shared" si="22"/>
        <v/>
      </c>
      <c r="Q464" s="22" t="str">
        <f>IF($B464="","",IF($J464="","None noted",IF($J464&gt;=Settings!$B$5,"Under warranty","Expired")))</f>
        <v/>
      </c>
      <c r="R464" s="23" t="str">
        <f>IF(OR($B464="",$F464=""),"",ROUND((Settings!$B$5-$F464)/365.25,1))</f>
        <v/>
      </c>
      <c r="S464" s="22" t="str">
        <f t="shared" si="23"/>
        <v/>
      </c>
    </row>
    <row r="465" spans="1:19" x14ac:dyDescent="0.3">
      <c r="A465" s="14"/>
      <c r="B465" s="14"/>
      <c r="C465" s="14"/>
      <c r="D465" s="14"/>
      <c r="E465" s="14"/>
      <c r="F465" s="19"/>
      <c r="G465" s="14"/>
      <c r="H465" s="20"/>
      <c r="I465" s="20"/>
      <c r="J465" s="19"/>
      <c r="K465" s="14"/>
      <c r="L465" s="14"/>
      <c r="M465" s="14"/>
      <c r="N465" s="14"/>
      <c r="O465" s="21" t="str">
        <f t="shared" si="21"/>
        <v/>
      </c>
      <c r="P465" s="21" t="str">
        <f t="shared" si="22"/>
        <v/>
      </c>
      <c r="Q465" s="22" t="str">
        <f>IF($B465="","",IF($J465="","None noted",IF($J465&gt;=Settings!$B$5,"Under warranty","Expired")))</f>
        <v/>
      </c>
      <c r="R465" s="23" t="str">
        <f>IF(OR($B465="",$F465=""),"",ROUND((Settings!$B$5-$F465)/365.25,1))</f>
        <v/>
      </c>
      <c r="S465" s="22" t="str">
        <f t="shared" si="23"/>
        <v/>
      </c>
    </row>
    <row r="466" spans="1:19" x14ac:dyDescent="0.3">
      <c r="A466" s="14"/>
      <c r="B466" s="14"/>
      <c r="C466" s="14"/>
      <c r="D466" s="14"/>
      <c r="E466" s="14"/>
      <c r="F466" s="19"/>
      <c r="G466" s="14"/>
      <c r="H466" s="20"/>
      <c r="I466" s="20"/>
      <c r="J466" s="19"/>
      <c r="K466" s="14"/>
      <c r="L466" s="14"/>
      <c r="M466" s="14"/>
      <c r="N466" s="14"/>
      <c r="O466" s="21" t="str">
        <f t="shared" si="21"/>
        <v/>
      </c>
      <c r="P466" s="21" t="str">
        <f t="shared" si="22"/>
        <v/>
      </c>
      <c r="Q466" s="22" t="str">
        <f>IF($B466="","",IF($J466="","None noted",IF($J466&gt;=Settings!$B$5,"Under warranty","Expired")))</f>
        <v/>
      </c>
      <c r="R466" s="23" t="str">
        <f>IF(OR($B466="",$F466=""),"",ROUND((Settings!$B$5-$F466)/365.25,1))</f>
        <v/>
      </c>
      <c r="S466" s="22" t="str">
        <f t="shared" si="23"/>
        <v/>
      </c>
    </row>
    <row r="467" spans="1:19" x14ac:dyDescent="0.3">
      <c r="A467" s="14"/>
      <c r="B467" s="14"/>
      <c r="C467" s="14"/>
      <c r="D467" s="14"/>
      <c r="E467" s="14"/>
      <c r="F467" s="19"/>
      <c r="G467" s="14"/>
      <c r="H467" s="20"/>
      <c r="I467" s="20"/>
      <c r="J467" s="19"/>
      <c r="K467" s="14"/>
      <c r="L467" s="14"/>
      <c r="M467" s="14"/>
      <c r="N467" s="14"/>
      <c r="O467" s="21" t="str">
        <f t="shared" si="21"/>
        <v/>
      </c>
      <c r="P467" s="21" t="str">
        <f t="shared" si="22"/>
        <v/>
      </c>
      <c r="Q467" s="22" t="str">
        <f>IF($B467="","",IF($J467="","None noted",IF($J467&gt;=Settings!$B$5,"Under warranty","Expired")))</f>
        <v/>
      </c>
      <c r="R467" s="23" t="str">
        <f>IF(OR($B467="",$F467=""),"",ROUND((Settings!$B$5-$F467)/365.25,1))</f>
        <v/>
      </c>
      <c r="S467" s="22" t="str">
        <f t="shared" si="23"/>
        <v/>
      </c>
    </row>
    <row r="468" spans="1:19" x14ac:dyDescent="0.3">
      <c r="A468" s="14"/>
      <c r="B468" s="14"/>
      <c r="C468" s="14"/>
      <c r="D468" s="14"/>
      <c r="E468" s="14"/>
      <c r="F468" s="19"/>
      <c r="G468" s="14"/>
      <c r="H468" s="20"/>
      <c r="I468" s="20"/>
      <c r="J468" s="19"/>
      <c r="K468" s="14"/>
      <c r="L468" s="14"/>
      <c r="M468" s="14"/>
      <c r="N468" s="14"/>
      <c r="O468" s="21" t="str">
        <f t="shared" si="21"/>
        <v/>
      </c>
      <c r="P468" s="21" t="str">
        <f t="shared" si="22"/>
        <v/>
      </c>
      <c r="Q468" s="22" t="str">
        <f>IF($B468="","",IF($J468="","None noted",IF($J468&gt;=Settings!$B$5,"Under warranty","Expired")))</f>
        <v/>
      </c>
      <c r="R468" s="23" t="str">
        <f>IF(OR($B468="",$F468=""),"",ROUND((Settings!$B$5-$F468)/365.25,1))</f>
        <v/>
      </c>
      <c r="S468" s="22" t="str">
        <f t="shared" si="23"/>
        <v/>
      </c>
    </row>
    <row r="469" spans="1:19" x14ac:dyDescent="0.3">
      <c r="A469" s="14"/>
      <c r="B469" s="14"/>
      <c r="C469" s="14"/>
      <c r="D469" s="14"/>
      <c r="E469" s="14"/>
      <c r="F469" s="19"/>
      <c r="G469" s="14"/>
      <c r="H469" s="20"/>
      <c r="I469" s="20"/>
      <c r="J469" s="19"/>
      <c r="K469" s="14"/>
      <c r="L469" s="14"/>
      <c r="M469" s="14"/>
      <c r="N469" s="14"/>
      <c r="O469" s="21" t="str">
        <f t="shared" si="21"/>
        <v/>
      </c>
      <c r="P469" s="21" t="str">
        <f t="shared" si="22"/>
        <v/>
      </c>
      <c r="Q469" s="22" t="str">
        <f>IF($B469="","",IF($J469="","None noted",IF($J469&gt;=Settings!$B$5,"Under warranty","Expired")))</f>
        <v/>
      </c>
      <c r="R469" s="23" t="str">
        <f>IF(OR($B469="",$F469=""),"",ROUND((Settings!$B$5-$F469)/365.25,1))</f>
        <v/>
      </c>
      <c r="S469" s="22" t="str">
        <f t="shared" si="23"/>
        <v/>
      </c>
    </row>
    <row r="470" spans="1:19" x14ac:dyDescent="0.3">
      <c r="A470" s="14"/>
      <c r="B470" s="14"/>
      <c r="C470" s="14"/>
      <c r="D470" s="14"/>
      <c r="E470" s="14"/>
      <c r="F470" s="19"/>
      <c r="G470" s="14"/>
      <c r="H470" s="20"/>
      <c r="I470" s="20"/>
      <c r="J470" s="19"/>
      <c r="K470" s="14"/>
      <c r="L470" s="14"/>
      <c r="M470" s="14"/>
      <c r="N470" s="14"/>
      <c r="O470" s="21" t="str">
        <f t="shared" si="21"/>
        <v/>
      </c>
      <c r="P470" s="21" t="str">
        <f t="shared" si="22"/>
        <v/>
      </c>
      <c r="Q470" s="22" t="str">
        <f>IF($B470="","",IF($J470="","None noted",IF($J470&gt;=Settings!$B$5,"Under warranty","Expired")))</f>
        <v/>
      </c>
      <c r="R470" s="23" t="str">
        <f>IF(OR($B470="",$F470=""),"",ROUND((Settings!$B$5-$F470)/365.25,1))</f>
        <v/>
      </c>
      <c r="S470" s="22" t="str">
        <f t="shared" si="23"/>
        <v/>
      </c>
    </row>
    <row r="471" spans="1:19" x14ac:dyDescent="0.3">
      <c r="A471" s="14"/>
      <c r="B471" s="14"/>
      <c r="C471" s="14"/>
      <c r="D471" s="14"/>
      <c r="E471" s="14"/>
      <c r="F471" s="19"/>
      <c r="G471" s="14"/>
      <c r="H471" s="20"/>
      <c r="I471" s="20"/>
      <c r="J471" s="19"/>
      <c r="K471" s="14"/>
      <c r="L471" s="14"/>
      <c r="M471" s="14"/>
      <c r="N471" s="14"/>
      <c r="O471" s="21" t="str">
        <f t="shared" si="21"/>
        <v/>
      </c>
      <c r="P471" s="21" t="str">
        <f t="shared" si="22"/>
        <v/>
      </c>
      <c r="Q471" s="22" t="str">
        <f>IF($B471="","",IF($J471="","None noted",IF($J471&gt;=Settings!$B$5,"Under warranty","Expired")))</f>
        <v/>
      </c>
      <c r="R471" s="23" t="str">
        <f>IF(OR($B471="",$F471=""),"",ROUND((Settings!$B$5-$F471)/365.25,1))</f>
        <v/>
      </c>
      <c r="S471" s="22" t="str">
        <f t="shared" si="23"/>
        <v/>
      </c>
    </row>
    <row r="472" spans="1:19" x14ac:dyDescent="0.3">
      <c r="A472" s="14"/>
      <c r="B472" s="14"/>
      <c r="C472" s="14"/>
      <c r="D472" s="14"/>
      <c r="E472" s="14"/>
      <c r="F472" s="19"/>
      <c r="G472" s="14"/>
      <c r="H472" s="20"/>
      <c r="I472" s="20"/>
      <c r="J472" s="19"/>
      <c r="K472" s="14"/>
      <c r="L472" s="14"/>
      <c r="M472" s="14"/>
      <c r="N472" s="14"/>
      <c r="O472" s="21" t="str">
        <f t="shared" si="21"/>
        <v/>
      </c>
      <c r="P472" s="21" t="str">
        <f t="shared" si="22"/>
        <v/>
      </c>
      <c r="Q472" s="22" t="str">
        <f>IF($B472="","",IF($J472="","None noted",IF($J472&gt;=Settings!$B$5,"Under warranty","Expired")))</f>
        <v/>
      </c>
      <c r="R472" s="23" t="str">
        <f>IF(OR($B472="",$F472=""),"",ROUND((Settings!$B$5-$F472)/365.25,1))</f>
        <v/>
      </c>
      <c r="S472" s="22" t="str">
        <f t="shared" si="23"/>
        <v/>
      </c>
    </row>
    <row r="473" spans="1:19" x14ac:dyDescent="0.3">
      <c r="A473" s="14"/>
      <c r="B473" s="14"/>
      <c r="C473" s="14"/>
      <c r="D473" s="14"/>
      <c r="E473" s="14"/>
      <c r="F473" s="19"/>
      <c r="G473" s="14"/>
      <c r="H473" s="20"/>
      <c r="I473" s="20"/>
      <c r="J473" s="19"/>
      <c r="K473" s="14"/>
      <c r="L473" s="14"/>
      <c r="M473" s="14"/>
      <c r="N473" s="14"/>
      <c r="O473" s="21" t="str">
        <f t="shared" si="21"/>
        <v/>
      </c>
      <c r="P473" s="21" t="str">
        <f t="shared" si="22"/>
        <v/>
      </c>
      <c r="Q473" s="22" t="str">
        <f>IF($B473="","",IF($J473="","None noted",IF($J473&gt;=Settings!$B$5,"Under warranty","Expired")))</f>
        <v/>
      </c>
      <c r="R473" s="23" t="str">
        <f>IF(OR($B473="",$F473=""),"",ROUND((Settings!$B$5-$F473)/365.25,1))</f>
        <v/>
      </c>
      <c r="S473" s="22" t="str">
        <f t="shared" si="23"/>
        <v/>
      </c>
    </row>
    <row r="474" spans="1:19" x14ac:dyDescent="0.3">
      <c r="A474" s="14"/>
      <c r="B474" s="14"/>
      <c r="C474" s="14"/>
      <c r="D474" s="14"/>
      <c r="E474" s="14"/>
      <c r="F474" s="19"/>
      <c r="G474" s="14"/>
      <c r="H474" s="20"/>
      <c r="I474" s="20"/>
      <c r="J474" s="19"/>
      <c r="K474" s="14"/>
      <c r="L474" s="14"/>
      <c r="M474" s="14"/>
      <c r="N474" s="14"/>
      <c r="O474" s="21" t="str">
        <f t="shared" si="21"/>
        <v/>
      </c>
      <c r="P474" s="21" t="str">
        <f t="shared" si="22"/>
        <v/>
      </c>
      <c r="Q474" s="22" t="str">
        <f>IF($B474="","",IF($J474="","None noted",IF($J474&gt;=Settings!$B$5,"Under warranty","Expired")))</f>
        <v/>
      </c>
      <c r="R474" s="23" t="str">
        <f>IF(OR($B474="",$F474=""),"",ROUND((Settings!$B$5-$F474)/365.25,1))</f>
        <v/>
      </c>
      <c r="S474" s="22" t="str">
        <f t="shared" si="23"/>
        <v/>
      </c>
    </row>
    <row r="475" spans="1:19" x14ac:dyDescent="0.3">
      <c r="A475" s="14"/>
      <c r="B475" s="14"/>
      <c r="C475" s="14"/>
      <c r="D475" s="14"/>
      <c r="E475" s="14"/>
      <c r="F475" s="19"/>
      <c r="G475" s="14"/>
      <c r="H475" s="20"/>
      <c r="I475" s="20"/>
      <c r="J475" s="19"/>
      <c r="K475" s="14"/>
      <c r="L475" s="14"/>
      <c r="M475" s="14"/>
      <c r="N475" s="14"/>
      <c r="O475" s="21" t="str">
        <f t="shared" si="21"/>
        <v/>
      </c>
      <c r="P475" s="21" t="str">
        <f t="shared" si="22"/>
        <v/>
      </c>
      <c r="Q475" s="22" t="str">
        <f>IF($B475="","",IF($J475="","None noted",IF($J475&gt;=Settings!$B$5,"Under warranty","Expired")))</f>
        <v/>
      </c>
      <c r="R475" s="23" t="str">
        <f>IF(OR($B475="",$F475=""),"",ROUND((Settings!$B$5-$F475)/365.25,1))</f>
        <v/>
      </c>
      <c r="S475" s="22" t="str">
        <f t="shared" si="23"/>
        <v/>
      </c>
    </row>
    <row r="476" spans="1:19" x14ac:dyDescent="0.3">
      <c r="A476" s="14"/>
      <c r="B476" s="14"/>
      <c r="C476" s="14"/>
      <c r="D476" s="14"/>
      <c r="E476" s="14"/>
      <c r="F476" s="19"/>
      <c r="G476" s="14"/>
      <c r="H476" s="20"/>
      <c r="I476" s="20"/>
      <c r="J476" s="19"/>
      <c r="K476" s="14"/>
      <c r="L476" s="14"/>
      <c r="M476" s="14"/>
      <c r="N476" s="14"/>
      <c r="O476" s="21" t="str">
        <f t="shared" si="21"/>
        <v/>
      </c>
      <c r="P476" s="21" t="str">
        <f t="shared" si="22"/>
        <v/>
      </c>
      <c r="Q476" s="22" t="str">
        <f>IF($B476="","",IF($J476="","None noted",IF($J476&gt;=Settings!$B$5,"Under warranty","Expired")))</f>
        <v/>
      </c>
      <c r="R476" s="23" t="str">
        <f>IF(OR($B476="",$F476=""),"",ROUND((Settings!$B$5-$F476)/365.25,1))</f>
        <v/>
      </c>
      <c r="S476" s="22" t="str">
        <f t="shared" si="23"/>
        <v/>
      </c>
    </row>
    <row r="477" spans="1:19" x14ac:dyDescent="0.3">
      <c r="A477" s="14"/>
      <c r="B477" s="14"/>
      <c r="C477" s="14"/>
      <c r="D477" s="14"/>
      <c r="E477" s="14"/>
      <c r="F477" s="19"/>
      <c r="G477" s="14"/>
      <c r="H477" s="20"/>
      <c r="I477" s="20"/>
      <c r="J477" s="19"/>
      <c r="K477" s="14"/>
      <c r="L477" s="14"/>
      <c r="M477" s="14"/>
      <c r="N477" s="14"/>
      <c r="O477" s="21" t="str">
        <f t="shared" si="21"/>
        <v/>
      </c>
      <c r="P477" s="21" t="str">
        <f t="shared" si="22"/>
        <v/>
      </c>
      <c r="Q477" s="22" t="str">
        <f>IF($B477="","",IF($J477="","None noted",IF($J477&gt;=Settings!$B$5,"Under warranty","Expired")))</f>
        <v/>
      </c>
      <c r="R477" s="23" t="str">
        <f>IF(OR($B477="",$F477=""),"",ROUND((Settings!$B$5-$F477)/365.25,1))</f>
        <v/>
      </c>
      <c r="S477" s="22" t="str">
        <f t="shared" si="23"/>
        <v/>
      </c>
    </row>
    <row r="478" spans="1:19" x14ac:dyDescent="0.3">
      <c r="A478" s="14"/>
      <c r="B478" s="14"/>
      <c r="C478" s="14"/>
      <c r="D478" s="14"/>
      <c r="E478" s="14"/>
      <c r="F478" s="19"/>
      <c r="G478" s="14"/>
      <c r="H478" s="20"/>
      <c r="I478" s="20"/>
      <c r="J478" s="19"/>
      <c r="K478" s="14"/>
      <c r="L478" s="14"/>
      <c r="M478" s="14"/>
      <c r="N478" s="14"/>
      <c r="O478" s="21" t="str">
        <f t="shared" si="21"/>
        <v/>
      </c>
      <c r="P478" s="21" t="str">
        <f t="shared" si="22"/>
        <v/>
      </c>
      <c r="Q478" s="22" t="str">
        <f>IF($B478="","",IF($J478="","None noted",IF($J478&gt;=Settings!$B$5,"Under warranty","Expired")))</f>
        <v/>
      </c>
      <c r="R478" s="23" t="str">
        <f>IF(OR($B478="",$F478=""),"",ROUND((Settings!$B$5-$F478)/365.25,1))</f>
        <v/>
      </c>
      <c r="S478" s="22" t="str">
        <f t="shared" si="23"/>
        <v/>
      </c>
    </row>
    <row r="479" spans="1:19" x14ac:dyDescent="0.3">
      <c r="A479" s="14"/>
      <c r="B479" s="14"/>
      <c r="C479" s="14"/>
      <c r="D479" s="14"/>
      <c r="E479" s="14"/>
      <c r="F479" s="19"/>
      <c r="G479" s="14"/>
      <c r="H479" s="20"/>
      <c r="I479" s="20"/>
      <c r="J479" s="19"/>
      <c r="K479" s="14"/>
      <c r="L479" s="14"/>
      <c r="M479" s="14"/>
      <c r="N479" s="14"/>
      <c r="O479" s="21" t="str">
        <f t="shared" si="21"/>
        <v/>
      </c>
      <c r="P479" s="21" t="str">
        <f t="shared" si="22"/>
        <v/>
      </c>
      <c r="Q479" s="22" t="str">
        <f>IF($B479="","",IF($J479="","None noted",IF($J479&gt;=Settings!$B$5,"Under warranty","Expired")))</f>
        <v/>
      </c>
      <c r="R479" s="23" t="str">
        <f>IF(OR($B479="",$F479=""),"",ROUND((Settings!$B$5-$F479)/365.25,1))</f>
        <v/>
      </c>
      <c r="S479" s="22" t="str">
        <f t="shared" si="23"/>
        <v/>
      </c>
    </row>
    <row r="480" spans="1:19" x14ac:dyDescent="0.3">
      <c r="A480" s="14"/>
      <c r="B480" s="14"/>
      <c r="C480" s="14"/>
      <c r="D480" s="14"/>
      <c r="E480" s="14"/>
      <c r="F480" s="19"/>
      <c r="G480" s="14"/>
      <c r="H480" s="20"/>
      <c r="I480" s="20"/>
      <c r="J480" s="19"/>
      <c r="K480" s="14"/>
      <c r="L480" s="14"/>
      <c r="M480" s="14"/>
      <c r="N480" s="14"/>
      <c r="O480" s="21" t="str">
        <f t="shared" si="21"/>
        <v/>
      </c>
      <c r="P480" s="21" t="str">
        <f t="shared" si="22"/>
        <v/>
      </c>
      <c r="Q480" s="22" t="str">
        <f>IF($B480="","",IF($J480="","None noted",IF($J480&gt;=Settings!$B$5,"Under warranty","Expired")))</f>
        <v/>
      </c>
      <c r="R480" s="23" t="str">
        <f>IF(OR($B480="",$F480=""),"",ROUND((Settings!$B$5-$F480)/365.25,1))</f>
        <v/>
      </c>
      <c r="S480" s="22" t="str">
        <f t="shared" si="23"/>
        <v/>
      </c>
    </row>
    <row r="481" spans="1:19" x14ac:dyDescent="0.3">
      <c r="A481" s="14"/>
      <c r="B481" s="14"/>
      <c r="C481" s="14"/>
      <c r="D481" s="14"/>
      <c r="E481" s="14"/>
      <c r="F481" s="19"/>
      <c r="G481" s="14"/>
      <c r="H481" s="20"/>
      <c r="I481" s="20"/>
      <c r="J481" s="19"/>
      <c r="K481" s="14"/>
      <c r="L481" s="14"/>
      <c r="M481" s="14"/>
      <c r="N481" s="14"/>
      <c r="O481" s="21" t="str">
        <f t="shared" si="21"/>
        <v/>
      </c>
      <c r="P481" s="21" t="str">
        <f t="shared" si="22"/>
        <v/>
      </c>
      <c r="Q481" s="22" t="str">
        <f>IF($B481="","",IF($J481="","None noted",IF($J481&gt;=Settings!$B$5,"Under warranty","Expired")))</f>
        <v/>
      </c>
      <c r="R481" s="23" t="str">
        <f>IF(OR($B481="",$F481=""),"",ROUND((Settings!$B$5-$F481)/365.25,1))</f>
        <v/>
      </c>
      <c r="S481" s="22" t="str">
        <f t="shared" si="23"/>
        <v/>
      </c>
    </row>
    <row r="482" spans="1:19" x14ac:dyDescent="0.3">
      <c r="A482" s="14"/>
      <c r="B482" s="14"/>
      <c r="C482" s="14"/>
      <c r="D482" s="14"/>
      <c r="E482" s="14"/>
      <c r="F482" s="19"/>
      <c r="G482" s="14"/>
      <c r="H482" s="20"/>
      <c r="I482" s="20"/>
      <c r="J482" s="19"/>
      <c r="K482" s="14"/>
      <c r="L482" s="14"/>
      <c r="M482" s="14"/>
      <c r="N482" s="14"/>
      <c r="O482" s="21" t="str">
        <f t="shared" si="21"/>
        <v/>
      </c>
      <c r="P482" s="21" t="str">
        <f t="shared" si="22"/>
        <v/>
      </c>
      <c r="Q482" s="22" t="str">
        <f>IF($B482="","",IF($J482="","None noted",IF($J482&gt;=Settings!$B$5,"Under warranty","Expired")))</f>
        <v/>
      </c>
      <c r="R482" s="23" t="str">
        <f>IF(OR($B482="",$F482=""),"",ROUND((Settings!$B$5-$F482)/365.25,1))</f>
        <v/>
      </c>
      <c r="S482" s="22" t="str">
        <f t="shared" si="23"/>
        <v/>
      </c>
    </row>
    <row r="483" spans="1:19" x14ac:dyDescent="0.3">
      <c r="A483" s="14"/>
      <c r="B483" s="14"/>
      <c r="C483" s="14"/>
      <c r="D483" s="14"/>
      <c r="E483" s="14"/>
      <c r="F483" s="19"/>
      <c r="G483" s="14"/>
      <c r="H483" s="20"/>
      <c r="I483" s="20"/>
      <c r="J483" s="19"/>
      <c r="K483" s="14"/>
      <c r="L483" s="14"/>
      <c r="M483" s="14"/>
      <c r="N483" s="14"/>
      <c r="O483" s="21" t="str">
        <f t="shared" si="21"/>
        <v/>
      </c>
      <c r="P483" s="21" t="str">
        <f t="shared" si="22"/>
        <v/>
      </c>
      <c r="Q483" s="22" t="str">
        <f>IF($B483="","",IF($J483="","None noted",IF($J483&gt;=Settings!$B$5,"Under warranty","Expired")))</f>
        <v/>
      </c>
      <c r="R483" s="23" t="str">
        <f>IF(OR($B483="",$F483=""),"",ROUND((Settings!$B$5-$F483)/365.25,1))</f>
        <v/>
      </c>
      <c r="S483" s="22" t="str">
        <f t="shared" si="23"/>
        <v/>
      </c>
    </row>
    <row r="484" spans="1:19" x14ac:dyDescent="0.3">
      <c r="A484" s="14"/>
      <c r="B484" s="14"/>
      <c r="C484" s="14"/>
      <c r="D484" s="14"/>
      <c r="E484" s="14"/>
      <c r="F484" s="19"/>
      <c r="G484" s="14"/>
      <c r="H484" s="20"/>
      <c r="I484" s="20"/>
      <c r="J484" s="19"/>
      <c r="K484" s="14"/>
      <c r="L484" s="14"/>
      <c r="M484" s="14"/>
      <c r="N484" s="14"/>
      <c r="O484" s="21" t="str">
        <f t="shared" si="21"/>
        <v/>
      </c>
      <c r="P484" s="21" t="str">
        <f t="shared" si="22"/>
        <v/>
      </c>
      <c r="Q484" s="22" t="str">
        <f>IF($B484="","",IF($J484="","None noted",IF($J484&gt;=Settings!$B$5,"Under warranty","Expired")))</f>
        <v/>
      </c>
      <c r="R484" s="23" t="str">
        <f>IF(OR($B484="",$F484=""),"",ROUND((Settings!$B$5-$F484)/365.25,1))</f>
        <v/>
      </c>
      <c r="S484" s="22" t="str">
        <f t="shared" si="23"/>
        <v/>
      </c>
    </row>
    <row r="485" spans="1:19" x14ac:dyDescent="0.3">
      <c r="A485" s="14"/>
      <c r="B485" s="14"/>
      <c r="C485" s="14"/>
      <c r="D485" s="14"/>
      <c r="E485" s="14"/>
      <c r="F485" s="19"/>
      <c r="G485" s="14"/>
      <c r="H485" s="20"/>
      <c r="I485" s="20"/>
      <c r="J485" s="19"/>
      <c r="K485" s="14"/>
      <c r="L485" s="14"/>
      <c r="M485" s="14"/>
      <c r="N485" s="14"/>
      <c r="O485" s="21" t="str">
        <f t="shared" si="21"/>
        <v/>
      </c>
      <c r="P485" s="21" t="str">
        <f t="shared" si="22"/>
        <v/>
      </c>
      <c r="Q485" s="22" t="str">
        <f>IF($B485="","",IF($J485="","None noted",IF($J485&gt;=Settings!$B$5,"Under warranty","Expired")))</f>
        <v/>
      </c>
      <c r="R485" s="23" t="str">
        <f>IF(OR($B485="",$F485=""),"",ROUND((Settings!$B$5-$F485)/365.25,1))</f>
        <v/>
      </c>
      <c r="S485" s="22" t="str">
        <f t="shared" si="23"/>
        <v/>
      </c>
    </row>
    <row r="486" spans="1:19" x14ac:dyDescent="0.3">
      <c r="A486" s="14"/>
      <c r="B486" s="14"/>
      <c r="C486" s="14"/>
      <c r="D486" s="14"/>
      <c r="E486" s="14"/>
      <c r="F486" s="19"/>
      <c r="G486" s="14"/>
      <c r="H486" s="20"/>
      <c r="I486" s="20"/>
      <c r="J486" s="19"/>
      <c r="K486" s="14"/>
      <c r="L486" s="14"/>
      <c r="M486" s="14"/>
      <c r="N486" s="14"/>
      <c r="O486" s="21" t="str">
        <f t="shared" si="21"/>
        <v/>
      </c>
      <c r="P486" s="21" t="str">
        <f t="shared" si="22"/>
        <v/>
      </c>
      <c r="Q486" s="22" t="str">
        <f>IF($B486="","",IF($J486="","None noted",IF($J486&gt;=Settings!$B$5,"Under warranty","Expired")))</f>
        <v/>
      </c>
      <c r="R486" s="23" t="str">
        <f>IF(OR($B486="",$F486=""),"",ROUND((Settings!$B$5-$F486)/365.25,1))</f>
        <v/>
      </c>
      <c r="S486" s="22" t="str">
        <f t="shared" si="23"/>
        <v/>
      </c>
    </row>
    <row r="487" spans="1:19" x14ac:dyDescent="0.3">
      <c r="A487" s="14"/>
      <c r="B487" s="14"/>
      <c r="C487" s="14"/>
      <c r="D487" s="14"/>
      <c r="E487" s="14"/>
      <c r="F487" s="19"/>
      <c r="G487" s="14"/>
      <c r="H487" s="20"/>
      <c r="I487" s="20"/>
      <c r="J487" s="19"/>
      <c r="K487" s="14"/>
      <c r="L487" s="14"/>
      <c r="M487" s="14"/>
      <c r="N487" s="14"/>
      <c r="O487" s="21" t="str">
        <f t="shared" si="21"/>
        <v/>
      </c>
      <c r="P487" s="21" t="str">
        <f t="shared" si="22"/>
        <v/>
      </c>
      <c r="Q487" s="22" t="str">
        <f>IF($B487="","",IF($J487="","None noted",IF($J487&gt;=Settings!$B$5,"Under warranty","Expired")))</f>
        <v/>
      </c>
      <c r="R487" s="23" t="str">
        <f>IF(OR($B487="",$F487=""),"",ROUND((Settings!$B$5-$F487)/365.25,1))</f>
        <v/>
      </c>
      <c r="S487" s="22" t="str">
        <f t="shared" si="23"/>
        <v/>
      </c>
    </row>
    <row r="488" spans="1:19" x14ac:dyDescent="0.3">
      <c r="A488" s="14"/>
      <c r="B488" s="14"/>
      <c r="C488" s="14"/>
      <c r="D488" s="14"/>
      <c r="E488" s="14"/>
      <c r="F488" s="19"/>
      <c r="G488" s="14"/>
      <c r="H488" s="20"/>
      <c r="I488" s="20"/>
      <c r="J488" s="19"/>
      <c r="K488" s="14"/>
      <c r="L488" s="14"/>
      <c r="M488" s="14"/>
      <c r="N488" s="14"/>
      <c r="O488" s="21" t="str">
        <f t="shared" si="21"/>
        <v/>
      </c>
      <c r="P488" s="21" t="str">
        <f t="shared" si="22"/>
        <v/>
      </c>
      <c r="Q488" s="22" t="str">
        <f>IF($B488="","",IF($J488="","None noted",IF($J488&gt;=Settings!$B$5,"Under warranty","Expired")))</f>
        <v/>
      </c>
      <c r="R488" s="23" t="str">
        <f>IF(OR($B488="",$F488=""),"",ROUND((Settings!$B$5-$F488)/365.25,1))</f>
        <v/>
      </c>
      <c r="S488" s="22" t="str">
        <f t="shared" si="23"/>
        <v/>
      </c>
    </row>
    <row r="489" spans="1:19" x14ac:dyDescent="0.3">
      <c r="A489" s="14"/>
      <c r="B489" s="14"/>
      <c r="C489" s="14"/>
      <c r="D489" s="14"/>
      <c r="E489" s="14"/>
      <c r="F489" s="19"/>
      <c r="G489" s="14"/>
      <c r="H489" s="20"/>
      <c r="I489" s="20"/>
      <c r="J489" s="19"/>
      <c r="K489" s="14"/>
      <c r="L489" s="14"/>
      <c r="M489" s="14"/>
      <c r="N489" s="14"/>
      <c r="O489" s="21" t="str">
        <f t="shared" si="21"/>
        <v/>
      </c>
      <c r="P489" s="21" t="str">
        <f t="shared" si="22"/>
        <v/>
      </c>
      <c r="Q489" s="22" t="str">
        <f>IF($B489="","",IF($J489="","None noted",IF($J489&gt;=Settings!$B$5,"Under warranty","Expired")))</f>
        <v/>
      </c>
      <c r="R489" s="23" t="str">
        <f>IF(OR($B489="",$F489=""),"",ROUND((Settings!$B$5-$F489)/365.25,1))</f>
        <v/>
      </c>
      <c r="S489" s="22" t="str">
        <f t="shared" si="23"/>
        <v/>
      </c>
    </row>
    <row r="490" spans="1:19" x14ac:dyDescent="0.3">
      <c r="A490" s="14"/>
      <c r="B490" s="14"/>
      <c r="C490" s="14"/>
      <c r="D490" s="14"/>
      <c r="E490" s="14"/>
      <c r="F490" s="19"/>
      <c r="G490" s="14"/>
      <c r="H490" s="20"/>
      <c r="I490" s="20"/>
      <c r="J490" s="19"/>
      <c r="K490" s="14"/>
      <c r="L490" s="14"/>
      <c r="M490" s="14"/>
      <c r="N490" s="14"/>
      <c r="O490" s="21" t="str">
        <f t="shared" si="21"/>
        <v/>
      </c>
      <c r="P490" s="21" t="str">
        <f t="shared" si="22"/>
        <v/>
      </c>
      <c r="Q490" s="22" t="str">
        <f>IF($B490="","",IF($J490="","None noted",IF($J490&gt;=Settings!$B$5,"Under warranty","Expired")))</f>
        <v/>
      </c>
      <c r="R490" s="23" t="str">
        <f>IF(OR($B490="",$F490=""),"",ROUND((Settings!$B$5-$F490)/365.25,1))</f>
        <v/>
      </c>
      <c r="S490" s="22" t="str">
        <f t="shared" si="23"/>
        <v/>
      </c>
    </row>
    <row r="491" spans="1:19" x14ac:dyDescent="0.3">
      <c r="A491" s="14"/>
      <c r="B491" s="14"/>
      <c r="C491" s="14"/>
      <c r="D491" s="14"/>
      <c r="E491" s="14"/>
      <c r="F491" s="19"/>
      <c r="G491" s="14"/>
      <c r="H491" s="20"/>
      <c r="I491" s="20"/>
      <c r="J491" s="19"/>
      <c r="K491" s="14"/>
      <c r="L491" s="14"/>
      <c r="M491" s="14"/>
      <c r="N491" s="14"/>
      <c r="O491" s="21" t="str">
        <f t="shared" si="21"/>
        <v/>
      </c>
      <c r="P491" s="21" t="str">
        <f t="shared" si="22"/>
        <v/>
      </c>
      <c r="Q491" s="22" t="str">
        <f>IF($B491="","",IF($J491="","None noted",IF($J491&gt;=Settings!$B$5,"Under warranty","Expired")))</f>
        <v/>
      </c>
      <c r="R491" s="23" t="str">
        <f>IF(OR($B491="",$F491=""),"",ROUND((Settings!$B$5-$F491)/365.25,1))</f>
        <v/>
      </c>
      <c r="S491" s="22" t="str">
        <f t="shared" si="23"/>
        <v/>
      </c>
    </row>
    <row r="492" spans="1:19" x14ac:dyDescent="0.3">
      <c r="A492" s="14"/>
      <c r="B492" s="14"/>
      <c r="C492" s="14"/>
      <c r="D492" s="14"/>
      <c r="E492" s="14"/>
      <c r="F492" s="19"/>
      <c r="G492" s="14"/>
      <c r="H492" s="20"/>
      <c r="I492" s="20"/>
      <c r="J492" s="19"/>
      <c r="K492" s="14"/>
      <c r="L492" s="14"/>
      <c r="M492" s="14"/>
      <c r="N492" s="14"/>
      <c r="O492" s="21" t="str">
        <f t="shared" si="21"/>
        <v/>
      </c>
      <c r="P492" s="21" t="str">
        <f t="shared" si="22"/>
        <v/>
      </c>
      <c r="Q492" s="22" t="str">
        <f>IF($B492="","",IF($J492="","None noted",IF($J492&gt;=Settings!$B$5,"Under warranty","Expired")))</f>
        <v/>
      </c>
      <c r="R492" s="23" t="str">
        <f>IF(OR($B492="",$F492=""),"",ROUND((Settings!$B$5-$F492)/365.25,1))</f>
        <v/>
      </c>
      <c r="S492" s="22" t="str">
        <f t="shared" si="23"/>
        <v/>
      </c>
    </row>
    <row r="493" spans="1:19" x14ac:dyDescent="0.3">
      <c r="A493" s="14"/>
      <c r="B493" s="14"/>
      <c r="C493" s="14"/>
      <c r="D493" s="14"/>
      <c r="E493" s="14"/>
      <c r="F493" s="19"/>
      <c r="G493" s="14"/>
      <c r="H493" s="20"/>
      <c r="I493" s="20"/>
      <c r="J493" s="19"/>
      <c r="K493" s="14"/>
      <c r="L493" s="14"/>
      <c r="M493" s="14"/>
      <c r="N493" s="14"/>
      <c r="O493" s="21" t="str">
        <f t="shared" si="21"/>
        <v/>
      </c>
      <c r="P493" s="21" t="str">
        <f t="shared" si="22"/>
        <v/>
      </c>
      <c r="Q493" s="22" t="str">
        <f>IF($B493="","",IF($J493="","None noted",IF($J493&gt;=Settings!$B$5,"Under warranty","Expired")))</f>
        <v/>
      </c>
      <c r="R493" s="23" t="str">
        <f>IF(OR($B493="",$F493=""),"",ROUND((Settings!$B$5-$F493)/365.25,1))</f>
        <v/>
      </c>
      <c r="S493" s="22" t="str">
        <f t="shared" si="23"/>
        <v/>
      </c>
    </row>
    <row r="494" spans="1:19" x14ac:dyDescent="0.3">
      <c r="A494" s="14"/>
      <c r="B494" s="14"/>
      <c r="C494" s="14"/>
      <c r="D494" s="14"/>
      <c r="E494" s="14"/>
      <c r="F494" s="19"/>
      <c r="G494" s="14"/>
      <c r="H494" s="20"/>
      <c r="I494" s="20"/>
      <c r="J494" s="19"/>
      <c r="K494" s="14"/>
      <c r="L494" s="14"/>
      <c r="M494" s="14"/>
      <c r="N494" s="14"/>
      <c r="O494" s="21" t="str">
        <f t="shared" si="21"/>
        <v/>
      </c>
      <c r="P494" s="21" t="str">
        <f t="shared" si="22"/>
        <v/>
      </c>
      <c r="Q494" s="22" t="str">
        <f>IF($B494="","",IF($J494="","None noted",IF($J494&gt;=Settings!$B$5,"Under warranty","Expired")))</f>
        <v/>
      </c>
      <c r="R494" s="23" t="str">
        <f>IF(OR($B494="",$F494=""),"",ROUND((Settings!$B$5-$F494)/365.25,1))</f>
        <v/>
      </c>
      <c r="S494" s="22" t="str">
        <f t="shared" si="23"/>
        <v/>
      </c>
    </row>
    <row r="495" spans="1:19" x14ac:dyDescent="0.3">
      <c r="A495" s="14"/>
      <c r="B495" s="14"/>
      <c r="C495" s="14"/>
      <c r="D495" s="14"/>
      <c r="E495" s="14"/>
      <c r="F495" s="19"/>
      <c r="G495" s="14"/>
      <c r="H495" s="20"/>
      <c r="I495" s="20"/>
      <c r="J495" s="19"/>
      <c r="K495" s="14"/>
      <c r="L495" s="14"/>
      <c r="M495" s="14"/>
      <c r="N495" s="14"/>
      <c r="O495" s="21" t="str">
        <f t="shared" si="21"/>
        <v/>
      </c>
      <c r="P495" s="21" t="str">
        <f t="shared" si="22"/>
        <v/>
      </c>
      <c r="Q495" s="22" t="str">
        <f>IF($B495="","",IF($J495="","None noted",IF($J495&gt;=Settings!$B$5,"Under warranty","Expired")))</f>
        <v/>
      </c>
      <c r="R495" s="23" t="str">
        <f>IF(OR($B495="",$F495=""),"",ROUND((Settings!$B$5-$F495)/365.25,1))</f>
        <v/>
      </c>
      <c r="S495" s="22" t="str">
        <f t="shared" si="23"/>
        <v/>
      </c>
    </row>
    <row r="496" spans="1:19" x14ac:dyDescent="0.3">
      <c r="A496" s="14"/>
      <c r="B496" s="14"/>
      <c r="C496" s="14"/>
      <c r="D496" s="14"/>
      <c r="E496" s="14"/>
      <c r="F496" s="19"/>
      <c r="G496" s="14"/>
      <c r="H496" s="20"/>
      <c r="I496" s="20"/>
      <c r="J496" s="19"/>
      <c r="K496" s="14"/>
      <c r="L496" s="14"/>
      <c r="M496" s="14"/>
      <c r="N496" s="14"/>
      <c r="O496" s="21" t="str">
        <f t="shared" si="21"/>
        <v/>
      </c>
      <c r="P496" s="21" t="str">
        <f t="shared" si="22"/>
        <v/>
      </c>
      <c r="Q496" s="22" t="str">
        <f>IF($B496="","",IF($J496="","None noted",IF($J496&gt;=Settings!$B$5,"Under warranty","Expired")))</f>
        <v/>
      </c>
      <c r="R496" s="23" t="str">
        <f>IF(OR($B496="",$F496=""),"",ROUND((Settings!$B$5-$F496)/365.25,1))</f>
        <v/>
      </c>
      <c r="S496" s="22" t="str">
        <f t="shared" si="23"/>
        <v/>
      </c>
    </row>
    <row r="497" spans="1:19" x14ac:dyDescent="0.3">
      <c r="A497" s="14"/>
      <c r="B497" s="14"/>
      <c r="C497" s="14"/>
      <c r="D497" s="14"/>
      <c r="E497" s="14"/>
      <c r="F497" s="19"/>
      <c r="G497" s="14"/>
      <c r="H497" s="20"/>
      <c r="I497" s="20"/>
      <c r="J497" s="19"/>
      <c r="K497" s="14"/>
      <c r="L497" s="14"/>
      <c r="M497" s="14"/>
      <c r="N497" s="14"/>
      <c r="O497" s="21" t="str">
        <f t="shared" si="21"/>
        <v/>
      </c>
      <c r="P497" s="21" t="str">
        <f t="shared" si="22"/>
        <v/>
      </c>
      <c r="Q497" s="22" t="str">
        <f>IF($B497="","",IF($J497="","None noted",IF($J497&gt;=Settings!$B$5,"Under warranty","Expired")))</f>
        <v/>
      </c>
      <c r="R497" s="23" t="str">
        <f>IF(OR($B497="",$F497=""),"",ROUND((Settings!$B$5-$F497)/365.25,1))</f>
        <v/>
      </c>
      <c r="S497" s="22" t="str">
        <f t="shared" si="23"/>
        <v/>
      </c>
    </row>
    <row r="498" spans="1:19" x14ac:dyDescent="0.3">
      <c r="A498" s="14"/>
      <c r="B498" s="14"/>
      <c r="C498" s="14"/>
      <c r="D498" s="14"/>
      <c r="E498" s="14"/>
      <c r="F498" s="19"/>
      <c r="G498" s="14"/>
      <c r="H498" s="20"/>
      <c r="I498" s="20"/>
      <c r="J498" s="19"/>
      <c r="K498" s="14"/>
      <c r="L498" s="14"/>
      <c r="M498" s="14"/>
      <c r="N498" s="14"/>
      <c r="O498" s="21" t="str">
        <f t="shared" si="21"/>
        <v/>
      </c>
      <c r="P498" s="21" t="str">
        <f t="shared" si="22"/>
        <v/>
      </c>
      <c r="Q498" s="22" t="str">
        <f>IF($B498="","",IF($J498="","None noted",IF($J498&gt;=Settings!$B$5,"Under warranty","Expired")))</f>
        <v/>
      </c>
      <c r="R498" s="23" t="str">
        <f>IF(OR($B498="",$F498=""),"",ROUND((Settings!$B$5-$F498)/365.25,1))</f>
        <v/>
      </c>
      <c r="S498" s="22" t="str">
        <f t="shared" si="23"/>
        <v/>
      </c>
    </row>
    <row r="499" spans="1:19" x14ac:dyDescent="0.3">
      <c r="A499" s="14"/>
      <c r="B499" s="14"/>
      <c r="C499" s="14"/>
      <c r="D499" s="14"/>
      <c r="E499" s="14"/>
      <c r="F499" s="19"/>
      <c r="G499" s="14"/>
      <c r="H499" s="20"/>
      <c r="I499" s="20"/>
      <c r="J499" s="19"/>
      <c r="K499" s="14"/>
      <c r="L499" s="14"/>
      <c r="M499" s="14"/>
      <c r="N499" s="14"/>
      <c r="O499" s="21" t="str">
        <f t="shared" si="21"/>
        <v/>
      </c>
      <c r="P499" s="21" t="str">
        <f t="shared" si="22"/>
        <v/>
      </c>
      <c r="Q499" s="22" t="str">
        <f>IF($B499="","",IF($J499="","None noted",IF($J499&gt;=Settings!$B$5,"Under warranty","Expired")))</f>
        <v/>
      </c>
      <c r="R499" s="23" t="str">
        <f>IF(OR($B499="",$F499=""),"",ROUND((Settings!$B$5-$F499)/365.25,1))</f>
        <v/>
      </c>
      <c r="S499" s="22" t="str">
        <f t="shared" si="23"/>
        <v/>
      </c>
    </row>
    <row r="500" spans="1:19" x14ac:dyDescent="0.3">
      <c r="A500" s="14"/>
      <c r="B500" s="14"/>
      <c r="C500" s="14"/>
      <c r="D500" s="14"/>
      <c r="E500" s="14"/>
      <c r="F500" s="19"/>
      <c r="G500" s="14"/>
      <c r="H500" s="20"/>
      <c r="I500" s="20"/>
      <c r="J500" s="19"/>
      <c r="K500" s="14"/>
      <c r="L500" s="14"/>
      <c r="M500" s="14"/>
      <c r="N500" s="14"/>
      <c r="O500" s="21" t="str">
        <f t="shared" si="21"/>
        <v/>
      </c>
      <c r="P500" s="21" t="str">
        <f t="shared" si="22"/>
        <v/>
      </c>
      <c r="Q500" s="22" t="str">
        <f>IF($B500="","",IF($J500="","None noted",IF($J500&gt;=Settings!$B$5,"Under warranty","Expired")))</f>
        <v/>
      </c>
      <c r="R500" s="23" t="str">
        <f>IF(OR($B500="",$F500=""),"",ROUND((Settings!$B$5-$F500)/365.25,1))</f>
        <v/>
      </c>
      <c r="S500" s="22" t="str">
        <f t="shared" si="23"/>
        <v/>
      </c>
    </row>
    <row r="501" spans="1:19" x14ac:dyDescent="0.3">
      <c r="A501" s="14"/>
      <c r="B501" s="14"/>
      <c r="C501" s="14"/>
      <c r="D501" s="14"/>
      <c r="E501" s="14"/>
      <c r="F501" s="19"/>
      <c r="G501" s="14"/>
      <c r="H501" s="20"/>
      <c r="I501" s="20"/>
      <c r="J501" s="19"/>
      <c r="K501" s="14"/>
      <c r="L501" s="14"/>
      <c r="M501" s="14"/>
      <c r="N501" s="14"/>
      <c r="O501" s="21" t="str">
        <f t="shared" si="21"/>
        <v/>
      </c>
      <c r="P501" s="21" t="str">
        <f t="shared" si="22"/>
        <v/>
      </c>
      <c r="Q501" s="22" t="str">
        <f>IF($B501="","",IF($J501="","None noted",IF($J501&gt;=Settings!$B$5,"Under warranty","Expired")))</f>
        <v/>
      </c>
      <c r="R501" s="23" t="str">
        <f>IF(OR($B501="",$F501=""),"",ROUND((Settings!$B$5-$F501)/365.25,1))</f>
        <v/>
      </c>
      <c r="S501" s="22" t="str">
        <f t="shared" si="23"/>
        <v/>
      </c>
    </row>
    <row r="502" spans="1:19" x14ac:dyDescent="0.3">
      <c r="A502" s="14"/>
      <c r="B502" s="14"/>
      <c r="C502" s="14"/>
      <c r="D502" s="14"/>
      <c r="E502" s="14"/>
      <c r="F502" s="19"/>
      <c r="G502" s="14"/>
      <c r="H502" s="20"/>
      <c r="I502" s="20"/>
      <c r="J502" s="19"/>
      <c r="K502" s="14"/>
      <c r="L502" s="14"/>
      <c r="M502" s="14"/>
      <c r="N502" s="14"/>
      <c r="O502" s="21" t="str">
        <f t="shared" si="21"/>
        <v/>
      </c>
      <c r="P502" s="21" t="str">
        <f t="shared" si="22"/>
        <v/>
      </c>
      <c r="Q502" s="22" t="str">
        <f>IF($B502="","",IF($J502="","None noted",IF($J502&gt;=Settings!$B$5,"Under warranty","Expired")))</f>
        <v/>
      </c>
      <c r="R502" s="23" t="str">
        <f>IF(OR($B502="",$F502=""),"",ROUND((Settings!$B$5-$F502)/365.25,1))</f>
        <v/>
      </c>
      <c r="S502" s="22" t="str">
        <f t="shared" si="23"/>
        <v/>
      </c>
    </row>
    <row r="503" spans="1:19" x14ac:dyDescent="0.3">
      <c r="A503" s="14"/>
      <c r="B503" s="14"/>
      <c r="C503" s="14"/>
      <c r="D503" s="14"/>
      <c r="E503" s="14"/>
      <c r="F503" s="19"/>
      <c r="G503" s="14"/>
      <c r="H503" s="20"/>
      <c r="I503" s="20"/>
      <c r="J503" s="19"/>
      <c r="K503" s="14"/>
      <c r="L503" s="14"/>
      <c r="M503" s="14"/>
      <c r="N503" s="14"/>
      <c r="O503" s="21" t="str">
        <f t="shared" si="21"/>
        <v/>
      </c>
      <c r="P503" s="21" t="str">
        <f t="shared" si="22"/>
        <v/>
      </c>
      <c r="Q503" s="22" t="str">
        <f>IF($B503="","",IF($J503="","None noted",IF($J503&gt;=Settings!$B$5,"Under warranty","Expired")))</f>
        <v/>
      </c>
      <c r="R503" s="23" t="str">
        <f>IF(OR($B503="",$F503=""),"",ROUND((Settings!$B$5-$F503)/365.25,1))</f>
        <v/>
      </c>
      <c r="S503" s="22" t="str">
        <f t="shared" si="23"/>
        <v/>
      </c>
    </row>
  </sheetData>
  <conditionalFormatting sqref="S4:S503">
    <cfRule type="cellIs" dxfId="1" priority="1" operator="equal">
      <formula>"Missing"</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3">
        <x14:dataValidation type="list" allowBlank="1" xr:uid="{00000000-0002-0000-0200-000000000000}">
          <x14:formula1>
            <xm:f>Settings!$D$3:$D$22</xm:f>
          </x14:formula1>
          <xm:sqref>A4:A503</xm:sqref>
        </x14:dataValidation>
        <x14:dataValidation type="list" allowBlank="1" xr:uid="{00000000-0002-0000-0200-000001000000}">
          <x14:formula1>
            <xm:f>Lists!$C$1:$C$12</xm:f>
          </x14:formula1>
          <xm:sqref>C4:C503</xm:sqref>
        </x14:dataValidation>
        <x14:dataValidation type="list" allowBlank="1" xr:uid="{00000000-0002-0000-0200-000002000000}">
          <x14:formula1>
            <xm:f>Lists!$D$1:$D$2</xm:f>
          </x14:formula1>
          <xm:sqref>L4:M503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I31"/>
  <sheetViews>
    <sheetView showGridLines="0" workbookViewId="0"/>
  </sheetViews>
  <sheetFormatPr defaultRowHeight="14.4" x14ac:dyDescent="0.3"/>
  <cols>
    <col min="1" max="1" width="30" customWidth="1"/>
    <col min="2" max="2" width="10" customWidth="1"/>
    <col min="3" max="4" width="16" customWidth="1"/>
    <col min="5" max="5" width="4" customWidth="1"/>
    <col min="6" max="6" width="24" customWidth="1"/>
    <col min="7" max="7" width="10" customWidth="1"/>
    <col min="8" max="9" width="16" customWidth="1"/>
  </cols>
  <sheetData>
    <row r="1" spans="1:9" ht="25.95" customHeight="1" x14ac:dyDescent="0.4">
      <c r="A1" s="1" t="s">
        <v>115</v>
      </c>
    </row>
    <row r="2" spans="1:9" x14ac:dyDescent="0.3">
      <c r="A2" s="2" t="s">
        <v>45</v>
      </c>
    </row>
    <row r="3" spans="1:9" x14ac:dyDescent="0.3">
      <c r="A3" s="12" t="s">
        <v>116</v>
      </c>
      <c r="B3" s="27">
        <f>SUM(Items!$P$4:$P$503)</f>
        <v>606190</v>
      </c>
      <c r="C3" s="28"/>
      <c r="D3" s="29"/>
    </row>
    <row r="4" spans="1:9" x14ac:dyDescent="0.3">
      <c r="A4" s="24" t="s">
        <v>117</v>
      </c>
      <c r="B4" s="30">
        <f>SUM(Items!$O$4:$O$503)</f>
        <v>547660</v>
      </c>
      <c r="C4" s="28"/>
      <c r="D4" s="29"/>
    </row>
    <row r="5" spans="1:9" x14ac:dyDescent="0.3">
      <c r="A5" s="24" t="s">
        <v>118</v>
      </c>
      <c r="B5" s="30">
        <f>N(Settings!B8)</f>
        <v>1500000</v>
      </c>
      <c r="C5" s="28"/>
      <c r="D5" s="29"/>
    </row>
    <row r="6" spans="1:9" x14ac:dyDescent="0.3">
      <c r="A6" s="12" t="s">
        <v>119</v>
      </c>
      <c r="B6" s="31">
        <f>IF(N(B5)=0,"",B3/B5)</f>
        <v>0.40412666666666669</v>
      </c>
      <c r="C6" s="28"/>
      <c r="D6" s="29"/>
    </row>
    <row r="7" spans="1:9" x14ac:dyDescent="0.3">
      <c r="A7" s="24" t="s">
        <v>120</v>
      </c>
      <c r="B7" s="32">
        <f>COUNTIF(Items!$B$4:$B$503,"?*")</f>
        <v>12</v>
      </c>
      <c r="C7" s="28"/>
      <c r="D7" s="29"/>
    </row>
    <row r="8" spans="1:9" x14ac:dyDescent="0.3">
      <c r="A8" s="12" t="s">
        <v>121</v>
      </c>
      <c r="B8" s="31">
        <f>IF(B7=0,"",COUNTIF(Items!$S$4:$S$503,"Complete")/B7)</f>
        <v>0.58333333333333337</v>
      </c>
      <c r="C8" s="28"/>
      <c r="D8" s="29"/>
    </row>
    <row r="9" spans="1:9" x14ac:dyDescent="0.3">
      <c r="A9" s="24" t="s">
        <v>122</v>
      </c>
      <c r="B9" s="32">
        <f ca="1">COUNTIF(Items!$Q$4:$Q$503,"Under warranty")</f>
        <v>4</v>
      </c>
      <c r="C9" s="28"/>
      <c r="D9" s="29"/>
    </row>
    <row r="11" spans="1:9" ht="31.95" customHeight="1" x14ac:dyDescent="0.3">
      <c r="A11" s="18" t="s">
        <v>47</v>
      </c>
      <c r="B11" s="18" t="s">
        <v>123</v>
      </c>
      <c r="C11" s="18" t="s">
        <v>124</v>
      </c>
      <c r="D11" s="18" t="s">
        <v>62</v>
      </c>
      <c r="F11" s="18" t="s">
        <v>49</v>
      </c>
      <c r="G11" s="18" t="s">
        <v>123</v>
      </c>
      <c r="H11" s="18" t="s">
        <v>124</v>
      </c>
      <c r="I11" s="18" t="s">
        <v>62</v>
      </c>
    </row>
    <row r="12" spans="1:9" x14ac:dyDescent="0.3">
      <c r="A12" s="25" t="str">
        <f>IF(Settings!D3="","",Settings!D3)</f>
        <v>Living room</v>
      </c>
      <c r="B12" s="26">
        <f>IF($A12="","",COUNTIF(Items!$A$4:$A$503,$A12))</f>
        <v>3</v>
      </c>
      <c r="C12" s="21">
        <f>IF($A12="","",SUMIF(Items!$A$4:$A$503,$A12,Items!$O$4:$O$503))</f>
        <v>167490</v>
      </c>
      <c r="D12" s="21">
        <f>IF($A12="","",SUMIF(Items!$A$4:$A$503,$A12,Items!$P$4:$P$503))</f>
        <v>114500</v>
      </c>
      <c r="F12" s="25" t="s">
        <v>67</v>
      </c>
      <c r="G12" s="26">
        <f>COUNTIF(Items!$C$4:$C$503,F12)</f>
        <v>2</v>
      </c>
      <c r="H12" s="21">
        <f>SUMIF(Items!$C$4:$C$503,F12,Items!$O$4:$O$503)</f>
        <v>117980</v>
      </c>
      <c r="I12" s="21">
        <f>SUMIF(Items!$C$4:$C$503,F12,Items!$P$4:$P$503)</f>
        <v>102990</v>
      </c>
    </row>
    <row r="13" spans="1:9" x14ac:dyDescent="0.3">
      <c r="A13" s="25" t="str">
        <f>IF(Settings!D4="","",Settings!D4)</f>
        <v>Kitchen</v>
      </c>
      <c r="B13" s="26">
        <f>IF($A13="","",COUNTIF(Items!$A$4:$A$503,$A13))</f>
        <v>3</v>
      </c>
      <c r="C13" s="21">
        <f>IF($A13="","",SUMIF(Items!$A$4:$A$503,$A13,Items!$O$4:$O$503))</f>
        <v>57690</v>
      </c>
      <c r="D13" s="21">
        <f>IF($A13="","",SUMIF(Items!$A$4:$A$503,$A13,Items!$P$4:$P$503))</f>
        <v>41200</v>
      </c>
      <c r="F13" s="25" t="s">
        <v>77</v>
      </c>
      <c r="G13" s="26">
        <f>COUNTIF(Items!$C$4:$C$503,F13)</f>
        <v>5</v>
      </c>
      <c r="H13" s="21">
        <f>SUMIF(Items!$C$4:$C$503,F13,Items!$O$4:$O$503)</f>
        <v>138180</v>
      </c>
      <c r="I13" s="21">
        <f>SUMIF(Items!$C$4:$C$503,F13,Items!$P$4:$P$503)</f>
        <v>107700</v>
      </c>
    </row>
    <row r="14" spans="1:9" x14ac:dyDescent="0.3">
      <c r="A14" s="25" t="str">
        <f>IF(Settings!D5="","",Settings!D5)</f>
        <v>Main bedroom</v>
      </c>
      <c r="B14" s="26">
        <f>IF($A14="","",COUNTIF(Items!$A$4:$A$503,$A14))</f>
        <v>2</v>
      </c>
      <c r="C14" s="21">
        <f>IF($A14="","",SUMIF(Items!$A$4:$A$503,$A14,Items!$O$4:$O$503))</f>
        <v>160000</v>
      </c>
      <c r="D14" s="21">
        <f>IF($A14="","",SUMIF(Items!$A$4:$A$503,$A14,Items!$P$4:$P$503))</f>
        <v>302000</v>
      </c>
      <c r="F14" s="25" t="s">
        <v>74</v>
      </c>
      <c r="G14" s="26">
        <f>COUNTIF(Items!$C$4:$C$503,F14)</f>
        <v>2</v>
      </c>
      <c r="H14" s="21">
        <f>SUMIF(Items!$C$4:$C$503,F14,Items!$O$4:$O$503)</f>
        <v>110000</v>
      </c>
      <c r="I14" s="21">
        <f>SUMIF(Items!$C$4:$C$503,F14,Items!$P$4:$P$503)</f>
        <v>52000</v>
      </c>
    </row>
    <row r="15" spans="1:9" x14ac:dyDescent="0.3">
      <c r="A15" s="25" t="str">
        <f>IF(Settings!D6="","",Settings!D6)</f>
        <v>Second bedroom</v>
      </c>
      <c r="B15" s="26">
        <f>IF($A15="","",COUNTIF(Items!$A$4:$A$503,$A15))</f>
        <v>0</v>
      </c>
      <c r="C15" s="21">
        <f>IF($A15="","",SUMIF(Items!$A$4:$A$503,$A15,Items!$O$4:$O$503))</f>
        <v>0</v>
      </c>
      <c r="D15" s="21">
        <f>IF($A15="","",SUMIF(Items!$A$4:$A$503,$A15,Items!$P$4:$P$503))</f>
        <v>0</v>
      </c>
      <c r="F15" s="25" t="s">
        <v>125</v>
      </c>
      <c r="G15" s="26">
        <f>COUNTIF(Items!$C$4:$C$503,F15)</f>
        <v>0</v>
      </c>
      <c r="H15" s="21">
        <f>SUMIF(Items!$C$4:$C$503,F15,Items!$O$4:$O$503)</f>
        <v>0</v>
      </c>
      <c r="I15" s="21">
        <f>SUMIF(Items!$C$4:$C$503,F15,Items!$P$4:$P$503)</f>
        <v>0</v>
      </c>
    </row>
    <row r="16" spans="1:9" x14ac:dyDescent="0.3">
      <c r="A16" s="25" t="str">
        <f>IF(Settings!D7="","",Settings!D7)</f>
        <v>Kids' room</v>
      </c>
      <c r="B16" s="26">
        <f>IF($A16="","",COUNTIF(Items!$A$4:$A$503,$A16))</f>
        <v>0</v>
      </c>
      <c r="C16" s="21">
        <f>IF($A16="","",SUMIF(Items!$A$4:$A$503,$A16,Items!$O$4:$O$503))</f>
        <v>0</v>
      </c>
      <c r="D16" s="21">
        <f>IF($A16="","",SUMIF(Items!$A$4:$A$503,$A16,Items!$P$4:$P$503))</f>
        <v>0</v>
      </c>
      <c r="F16" s="25" t="s">
        <v>94</v>
      </c>
      <c r="G16" s="26">
        <f>COUNTIF(Items!$C$4:$C$503,F16)</f>
        <v>1</v>
      </c>
      <c r="H16" s="21">
        <f>SUMIF(Items!$C$4:$C$503,F16,Items!$O$4:$O$503)</f>
        <v>118000</v>
      </c>
      <c r="I16" s="21">
        <f>SUMIF(Items!$C$4:$C$503,F16,Items!$P$4:$P$503)</f>
        <v>280000</v>
      </c>
    </row>
    <row r="17" spans="1:9" x14ac:dyDescent="0.3">
      <c r="A17" s="25" t="str">
        <f>IF(Settings!D8="","",Settings!D8)</f>
        <v>Study</v>
      </c>
      <c r="B17" s="26">
        <f>IF($A17="","",COUNTIF(Items!$A$4:$A$503,$A17))</f>
        <v>2</v>
      </c>
      <c r="C17" s="21">
        <f>IF($A17="","",SUMIF(Items!$A$4:$A$503,$A17,Items!$O$4:$O$503))</f>
        <v>109990</v>
      </c>
      <c r="D17" s="21">
        <f>IF($A17="","",SUMIF(Items!$A$4:$A$503,$A17,Items!$P$4:$P$503))</f>
        <v>109990</v>
      </c>
      <c r="F17" s="25" t="s">
        <v>126</v>
      </c>
      <c r="G17" s="26">
        <f>COUNTIF(Items!$C$4:$C$503,F17)</f>
        <v>0</v>
      </c>
      <c r="H17" s="21">
        <f>SUMIF(Items!$C$4:$C$503,F17,Items!$O$4:$O$503)</f>
        <v>0</v>
      </c>
      <c r="I17" s="21">
        <f>SUMIF(Items!$C$4:$C$503,F17,Items!$P$4:$P$503)</f>
        <v>0</v>
      </c>
    </row>
    <row r="18" spans="1:9" x14ac:dyDescent="0.3">
      <c r="A18" s="25" t="str">
        <f>IF(Settings!D9="","",Settings!D9)</f>
        <v>Balcony / store</v>
      </c>
      <c r="B18" s="26">
        <f>IF($A18="","",COUNTIF(Items!$A$4:$A$503,$A18))</f>
        <v>1</v>
      </c>
      <c r="C18" s="21">
        <f>IF($A18="","",SUMIF(Items!$A$4:$A$503,$A18,Items!$O$4:$O$503))</f>
        <v>33990</v>
      </c>
      <c r="D18" s="21">
        <f>IF($A18="","",SUMIF(Items!$A$4:$A$503,$A18,Items!$P$4:$P$503))</f>
        <v>20000</v>
      </c>
      <c r="F18" s="25" t="s">
        <v>127</v>
      </c>
      <c r="G18" s="26">
        <f>COUNTIF(Items!$C$4:$C$503,F18)</f>
        <v>0</v>
      </c>
      <c r="H18" s="21">
        <f>SUMIF(Items!$C$4:$C$503,F18,Items!$O$4:$O$503)</f>
        <v>0</v>
      </c>
      <c r="I18" s="21">
        <f>SUMIF(Items!$C$4:$C$503,F18,Items!$P$4:$P$503)</f>
        <v>0</v>
      </c>
    </row>
    <row r="19" spans="1:9" x14ac:dyDescent="0.3">
      <c r="A19" s="25" t="str">
        <f>IF(Settings!D10="","",Settings!D10)</f>
        <v>Garage / parking</v>
      </c>
      <c r="B19" s="26">
        <f>IF($A19="","",COUNTIF(Items!$A$4:$A$503,$A19))</f>
        <v>1</v>
      </c>
      <c r="C19" s="21">
        <f>IF($A19="","",SUMIF(Items!$A$4:$A$503,$A19,Items!$O$4:$O$503))</f>
        <v>18500</v>
      </c>
      <c r="D19" s="21">
        <f>IF($A19="","",SUMIF(Items!$A$4:$A$503,$A19,Items!$P$4:$P$503))</f>
        <v>18500</v>
      </c>
      <c r="F19" s="25" t="s">
        <v>112</v>
      </c>
      <c r="G19" s="26">
        <f>COUNTIF(Items!$C$4:$C$503,F19)</f>
        <v>1</v>
      </c>
      <c r="H19" s="21">
        <f>SUMIF(Items!$C$4:$C$503,F19,Items!$O$4:$O$503)</f>
        <v>18500</v>
      </c>
      <c r="I19" s="21">
        <f>SUMIF(Items!$C$4:$C$503,F19,Items!$P$4:$P$503)</f>
        <v>18500</v>
      </c>
    </row>
    <row r="20" spans="1:9" x14ac:dyDescent="0.3">
      <c r="A20" s="25" t="str">
        <f>IF(Settings!D11="","",Settings!D11)</f>
        <v/>
      </c>
      <c r="B20" s="26" t="str">
        <f>IF($A20="","",COUNTIF(Items!$A$4:$A$503,$A20))</f>
        <v/>
      </c>
      <c r="C20" s="21" t="str">
        <f>IF($A20="","",SUMIF(Items!$A$4:$A$503,$A20,Items!$O$4:$O$503))</f>
        <v/>
      </c>
      <c r="D20" s="21" t="str">
        <f>IF($A20="","",SUMIF(Items!$A$4:$A$503,$A20,Items!$P$4:$P$503))</f>
        <v/>
      </c>
      <c r="F20" s="25" t="s">
        <v>128</v>
      </c>
      <c r="G20" s="26">
        <f>COUNTIF(Items!$C$4:$C$503,F20)</f>
        <v>0</v>
      </c>
      <c r="H20" s="21">
        <f>SUMIF(Items!$C$4:$C$503,F20,Items!$O$4:$O$503)</f>
        <v>0</v>
      </c>
      <c r="I20" s="21">
        <f>SUMIF(Items!$C$4:$C$503,F20,Items!$P$4:$P$503)</f>
        <v>0</v>
      </c>
    </row>
    <row r="21" spans="1:9" x14ac:dyDescent="0.3">
      <c r="A21" s="25" t="str">
        <f>IF(Settings!D12="","",Settings!D12)</f>
        <v/>
      </c>
      <c r="B21" s="26" t="str">
        <f>IF($A21="","",COUNTIF(Items!$A$4:$A$503,$A21))</f>
        <v/>
      </c>
      <c r="C21" s="21" t="str">
        <f>IF($A21="","",SUMIF(Items!$A$4:$A$503,$A21,Items!$O$4:$O$503))</f>
        <v/>
      </c>
      <c r="D21" s="21" t="str">
        <f>IF($A21="","",SUMIF(Items!$A$4:$A$503,$A21,Items!$P$4:$P$503))</f>
        <v/>
      </c>
      <c r="F21" s="25" t="s">
        <v>129</v>
      </c>
      <c r="G21" s="26">
        <f>COUNTIF(Items!$C$4:$C$503,F21)</f>
        <v>0</v>
      </c>
      <c r="H21" s="21">
        <f>SUMIF(Items!$C$4:$C$503,F21,Items!$O$4:$O$503)</f>
        <v>0</v>
      </c>
      <c r="I21" s="21">
        <f>SUMIF(Items!$C$4:$C$503,F21,Items!$P$4:$P$503)</f>
        <v>0</v>
      </c>
    </row>
    <row r="22" spans="1:9" x14ac:dyDescent="0.3">
      <c r="A22" s="25" t="str">
        <f>IF(Settings!D13="","",Settings!D13)</f>
        <v/>
      </c>
      <c r="B22" s="26" t="str">
        <f>IF($A22="","",COUNTIF(Items!$A$4:$A$503,$A22))</f>
        <v/>
      </c>
      <c r="C22" s="21" t="str">
        <f>IF($A22="","",SUMIF(Items!$A$4:$A$503,$A22,Items!$O$4:$O$503))</f>
        <v/>
      </c>
      <c r="D22" s="21" t="str">
        <f>IF($A22="","",SUMIF(Items!$A$4:$A$503,$A22,Items!$P$4:$P$503))</f>
        <v/>
      </c>
      <c r="F22" s="25" t="s">
        <v>105</v>
      </c>
      <c r="G22" s="26">
        <f>COUNTIF(Items!$C$4:$C$503,F22)</f>
        <v>1</v>
      </c>
      <c r="H22" s="21">
        <f>SUMIF(Items!$C$4:$C$503,F22,Items!$O$4:$O$503)</f>
        <v>45000</v>
      </c>
      <c r="I22" s="21">
        <f>SUMIF(Items!$C$4:$C$503,F22,Items!$P$4:$P$503)</f>
        <v>45000</v>
      </c>
    </row>
    <row r="23" spans="1:9" x14ac:dyDescent="0.3">
      <c r="A23" s="25" t="str">
        <f>IF(Settings!D14="","",Settings!D14)</f>
        <v/>
      </c>
      <c r="B23" s="26" t="str">
        <f>IF($A23="","",COUNTIF(Items!$A$4:$A$503,$A23))</f>
        <v/>
      </c>
      <c r="C23" s="21" t="str">
        <f>IF($A23="","",SUMIF(Items!$A$4:$A$503,$A23,Items!$O$4:$O$503))</f>
        <v/>
      </c>
      <c r="D23" s="21" t="str">
        <f>IF($A23="","",SUMIF(Items!$A$4:$A$503,$A23,Items!$P$4:$P$503))</f>
        <v/>
      </c>
      <c r="F23" s="25" t="s">
        <v>130</v>
      </c>
      <c r="G23" s="26">
        <f>COUNTIF(Items!$C$4:$C$503,F23)</f>
        <v>0</v>
      </c>
      <c r="H23" s="21">
        <f>SUMIF(Items!$C$4:$C$503,F23,Items!$O$4:$O$503)</f>
        <v>0</v>
      </c>
      <c r="I23" s="21">
        <f>SUMIF(Items!$C$4:$C$503,F23,Items!$P$4:$P$503)</f>
        <v>0</v>
      </c>
    </row>
    <row r="24" spans="1:9" x14ac:dyDescent="0.3">
      <c r="A24" s="25" t="str">
        <f>IF(Settings!D15="","",Settings!D15)</f>
        <v/>
      </c>
      <c r="B24" s="26" t="str">
        <f>IF($A24="","",COUNTIF(Items!$A$4:$A$503,$A24))</f>
        <v/>
      </c>
      <c r="C24" s="21" t="str">
        <f>IF($A24="","",SUMIF(Items!$A$4:$A$503,$A24,Items!$O$4:$O$503))</f>
        <v/>
      </c>
      <c r="D24" s="21" t="str">
        <f>IF($A24="","",SUMIF(Items!$A$4:$A$503,$A24,Items!$P$4:$P$503))</f>
        <v/>
      </c>
    </row>
    <row r="25" spans="1:9" x14ac:dyDescent="0.3">
      <c r="A25" s="25" t="str">
        <f>IF(Settings!D16="","",Settings!D16)</f>
        <v/>
      </c>
      <c r="B25" s="26" t="str">
        <f>IF($A25="","",COUNTIF(Items!$A$4:$A$503,$A25))</f>
        <v/>
      </c>
      <c r="C25" s="21" t="str">
        <f>IF($A25="","",SUMIF(Items!$A$4:$A$503,$A25,Items!$O$4:$O$503))</f>
        <v/>
      </c>
      <c r="D25" s="21" t="str">
        <f>IF($A25="","",SUMIF(Items!$A$4:$A$503,$A25,Items!$P$4:$P$503))</f>
        <v/>
      </c>
    </row>
    <row r="26" spans="1:9" x14ac:dyDescent="0.3">
      <c r="A26" s="25" t="str">
        <f>IF(Settings!D17="","",Settings!D17)</f>
        <v/>
      </c>
      <c r="B26" s="26" t="str">
        <f>IF($A26="","",COUNTIF(Items!$A$4:$A$503,$A26))</f>
        <v/>
      </c>
      <c r="C26" s="21" t="str">
        <f>IF($A26="","",SUMIF(Items!$A$4:$A$503,$A26,Items!$O$4:$O$503))</f>
        <v/>
      </c>
      <c r="D26" s="21" t="str">
        <f>IF($A26="","",SUMIF(Items!$A$4:$A$503,$A26,Items!$P$4:$P$503))</f>
        <v/>
      </c>
    </row>
    <row r="27" spans="1:9" x14ac:dyDescent="0.3">
      <c r="A27" s="25" t="str">
        <f>IF(Settings!D18="","",Settings!D18)</f>
        <v/>
      </c>
      <c r="B27" s="26" t="str">
        <f>IF($A27="","",COUNTIF(Items!$A$4:$A$503,$A27))</f>
        <v/>
      </c>
      <c r="C27" s="21" t="str">
        <f>IF($A27="","",SUMIF(Items!$A$4:$A$503,$A27,Items!$O$4:$O$503))</f>
        <v/>
      </c>
      <c r="D27" s="21" t="str">
        <f>IF($A27="","",SUMIF(Items!$A$4:$A$503,$A27,Items!$P$4:$P$503))</f>
        <v/>
      </c>
    </row>
    <row r="28" spans="1:9" x14ac:dyDescent="0.3">
      <c r="A28" s="25" t="str">
        <f>IF(Settings!D19="","",Settings!D19)</f>
        <v/>
      </c>
      <c r="B28" s="26" t="str">
        <f>IF($A28="","",COUNTIF(Items!$A$4:$A$503,$A28))</f>
        <v/>
      </c>
      <c r="C28" s="21" t="str">
        <f>IF($A28="","",SUMIF(Items!$A$4:$A$503,$A28,Items!$O$4:$O$503))</f>
        <v/>
      </c>
      <c r="D28" s="21" t="str">
        <f>IF($A28="","",SUMIF(Items!$A$4:$A$503,$A28,Items!$P$4:$P$503))</f>
        <v/>
      </c>
    </row>
    <row r="29" spans="1:9" x14ac:dyDescent="0.3">
      <c r="A29" s="25" t="str">
        <f>IF(Settings!D20="","",Settings!D20)</f>
        <v/>
      </c>
      <c r="B29" s="26" t="str">
        <f>IF($A29="","",COUNTIF(Items!$A$4:$A$503,$A29))</f>
        <v/>
      </c>
      <c r="C29" s="21" t="str">
        <f>IF($A29="","",SUMIF(Items!$A$4:$A$503,$A29,Items!$O$4:$O$503))</f>
        <v/>
      </c>
      <c r="D29" s="21" t="str">
        <f>IF($A29="","",SUMIF(Items!$A$4:$A$503,$A29,Items!$P$4:$P$503))</f>
        <v/>
      </c>
    </row>
    <row r="30" spans="1:9" x14ac:dyDescent="0.3">
      <c r="A30" s="25" t="str">
        <f>IF(Settings!D21="","",Settings!D21)</f>
        <v/>
      </c>
      <c r="B30" s="26" t="str">
        <f>IF($A30="","",COUNTIF(Items!$A$4:$A$503,$A30))</f>
        <v/>
      </c>
      <c r="C30" s="21" t="str">
        <f>IF($A30="","",SUMIF(Items!$A$4:$A$503,$A30,Items!$O$4:$O$503))</f>
        <v/>
      </c>
      <c r="D30" s="21" t="str">
        <f>IF($A30="","",SUMIF(Items!$A$4:$A$503,$A30,Items!$P$4:$P$503))</f>
        <v/>
      </c>
    </row>
    <row r="31" spans="1:9" x14ac:dyDescent="0.3">
      <c r="A31" s="25" t="str">
        <f>IF(Settings!D22="","",Settings!D22)</f>
        <v/>
      </c>
      <c r="B31" s="26" t="str">
        <f>IF($A31="","",COUNTIF(Items!$A$4:$A$503,$A31))</f>
        <v/>
      </c>
      <c r="C31" s="21" t="str">
        <f>IF($A31="","",SUMIF(Items!$A$4:$A$503,$A31,Items!$O$4:$O$503))</f>
        <v/>
      </c>
      <c r="D31" s="21" t="str">
        <f>IF($A31="","",SUMIF(Items!$A$4:$A$503,$A31,Items!$P$4:$P$503))</f>
        <v/>
      </c>
    </row>
  </sheetData>
  <sheetProtection sheet="1" formatCells="0" formatColumns="0" formatRows="0" sort="0" autoFilter="0"/>
  <mergeCells count="7">
    <mergeCell ref="B3:D3"/>
    <mergeCell ref="B5:D5"/>
    <mergeCell ref="B8:D8"/>
    <mergeCell ref="B4:D4"/>
    <mergeCell ref="B9:D9"/>
    <mergeCell ref="B7:D7"/>
    <mergeCell ref="B6:D6"/>
  </mergeCells>
  <conditionalFormatting sqref="B6">
    <cfRule type="expression" dxfId="0" priority="1">
      <formula>AND(B6&lt;&gt;"",B6&gt;1)</formula>
    </cfRule>
  </conditionalFormatting>
  <pageMargins left="0.4" right="0.4" top="1" bottom="1" header="0.5" footer="0.5"/>
  <pageSetup paperSize="9" fitToHeight="0"/>
  <headerFooter>
    <oddFooter>&amp;C&amp;8 Toolkit by GroupChatOn  ·  toolkit.groupchaton.com</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0"/>
  <sheetViews>
    <sheetView workbookViewId="0"/>
  </sheetViews>
  <sheetFormatPr defaultRowHeight="14.4" x14ac:dyDescent="0.3"/>
  <sheetData>
    <row r="1" spans="1:4" x14ac:dyDescent="0.3">
      <c r="C1" t="s">
        <v>67</v>
      </c>
      <c r="D1" t="s">
        <v>71</v>
      </c>
    </row>
    <row r="2" spans="1:4" x14ac:dyDescent="0.3">
      <c r="A2" t="s">
        <v>131</v>
      </c>
      <c r="C2" t="s">
        <v>77</v>
      </c>
      <c r="D2" t="s">
        <v>88</v>
      </c>
    </row>
    <row r="3" spans="1:4" x14ac:dyDescent="0.3">
      <c r="A3" t="s">
        <v>132</v>
      </c>
      <c r="C3" t="s">
        <v>74</v>
      </c>
    </row>
    <row r="4" spans="1:4" x14ac:dyDescent="0.3">
      <c r="A4" t="s">
        <v>133</v>
      </c>
      <c r="C4" t="s">
        <v>125</v>
      </c>
    </row>
    <row r="5" spans="1:4" x14ac:dyDescent="0.3">
      <c r="A5" t="s">
        <v>134</v>
      </c>
      <c r="C5" t="s">
        <v>94</v>
      </c>
    </row>
    <row r="6" spans="1:4" x14ac:dyDescent="0.3">
      <c r="A6" t="s">
        <v>135</v>
      </c>
      <c r="C6" t="s">
        <v>126</v>
      </c>
    </row>
    <row r="7" spans="1:4" x14ac:dyDescent="0.3">
      <c r="A7" t="s">
        <v>136</v>
      </c>
      <c r="C7" t="s">
        <v>127</v>
      </c>
    </row>
    <row r="8" spans="1:4" x14ac:dyDescent="0.3">
      <c r="A8" t="s">
        <v>137</v>
      </c>
      <c r="C8" t="s">
        <v>112</v>
      </c>
    </row>
    <row r="9" spans="1:4" x14ac:dyDescent="0.3">
      <c r="A9" t="s">
        <v>138</v>
      </c>
      <c r="C9" t="s">
        <v>128</v>
      </c>
    </row>
    <row r="10" spans="1:4" x14ac:dyDescent="0.3">
      <c r="A10" t="s">
        <v>139</v>
      </c>
      <c r="C10" t="s">
        <v>129</v>
      </c>
    </row>
    <row r="11" spans="1:4" x14ac:dyDescent="0.3">
      <c r="A11" t="s">
        <v>140</v>
      </c>
      <c r="C11" t="s">
        <v>105</v>
      </c>
    </row>
    <row r="12" spans="1:4" x14ac:dyDescent="0.3">
      <c r="A12" t="s">
        <v>141</v>
      </c>
      <c r="C12" t="s">
        <v>130</v>
      </c>
    </row>
    <row r="13" spans="1:4" x14ac:dyDescent="0.3">
      <c r="A13" t="s">
        <v>142</v>
      </c>
    </row>
    <row r="14" spans="1:4" x14ac:dyDescent="0.3">
      <c r="A14" t="s">
        <v>143</v>
      </c>
    </row>
    <row r="15" spans="1:4" x14ac:dyDescent="0.3">
      <c r="A15" t="s">
        <v>144</v>
      </c>
    </row>
    <row r="16" spans="1:4" x14ac:dyDescent="0.3">
      <c r="A16" t="s">
        <v>145</v>
      </c>
    </row>
    <row r="17" spans="1:1" x14ac:dyDescent="0.3">
      <c r="A17" t="s">
        <v>146</v>
      </c>
    </row>
    <row r="18" spans="1:1" x14ac:dyDescent="0.3">
      <c r="A18" t="s">
        <v>147</v>
      </c>
    </row>
    <row r="19" spans="1:1" x14ac:dyDescent="0.3">
      <c r="A19" t="s">
        <v>148</v>
      </c>
    </row>
    <row r="20" spans="1:1" x14ac:dyDescent="0.3">
      <c r="A20" t="s">
        <v>149</v>
      </c>
    </row>
    <row r="21" spans="1:1" x14ac:dyDescent="0.3">
      <c r="A21" t="s">
        <v>150</v>
      </c>
    </row>
    <row r="22" spans="1:1" x14ac:dyDescent="0.3">
      <c r="A22" t="s">
        <v>151</v>
      </c>
    </row>
    <row r="23" spans="1:1" x14ac:dyDescent="0.3">
      <c r="A23" t="s">
        <v>152</v>
      </c>
    </row>
    <row r="24" spans="1:1" x14ac:dyDescent="0.3">
      <c r="A24" t="s">
        <v>153</v>
      </c>
    </row>
    <row r="25" spans="1:1" x14ac:dyDescent="0.3">
      <c r="A25" t="s">
        <v>154</v>
      </c>
    </row>
    <row r="26" spans="1:1" x14ac:dyDescent="0.3">
      <c r="A26" t="s">
        <v>155</v>
      </c>
    </row>
    <row r="27" spans="1:1" x14ac:dyDescent="0.3">
      <c r="A27" t="s">
        <v>156</v>
      </c>
    </row>
    <row r="28" spans="1:1" x14ac:dyDescent="0.3">
      <c r="A28" t="s">
        <v>157</v>
      </c>
    </row>
    <row r="29" spans="1:1" x14ac:dyDescent="0.3">
      <c r="A29" t="s">
        <v>158</v>
      </c>
    </row>
    <row r="30" spans="1:1" x14ac:dyDescent="0.3">
      <c r="A30" t="s">
        <v>159</v>
      </c>
    </row>
    <row r="31" spans="1:1" x14ac:dyDescent="0.3">
      <c r="A31" t="s">
        <v>160</v>
      </c>
    </row>
    <row r="32" spans="1:1" x14ac:dyDescent="0.3">
      <c r="A32" t="s">
        <v>161</v>
      </c>
    </row>
    <row r="33" spans="1:1" x14ac:dyDescent="0.3">
      <c r="A33" t="s">
        <v>162</v>
      </c>
    </row>
    <row r="34" spans="1:1" x14ac:dyDescent="0.3">
      <c r="A34" t="s">
        <v>163</v>
      </c>
    </row>
    <row r="35" spans="1:1" x14ac:dyDescent="0.3">
      <c r="A35" t="s">
        <v>164</v>
      </c>
    </row>
    <row r="36" spans="1:1" x14ac:dyDescent="0.3">
      <c r="A36" t="s">
        <v>165</v>
      </c>
    </row>
    <row r="37" spans="1:1" x14ac:dyDescent="0.3">
      <c r="A37" t="s">
        <v>166</v>
      </c>
    </row>
    <row r="38" spans="1:1" x14ac:dyDescent="0.3">
      <c r="A38" t="s">
        <v>167</v>
      </c>
    </row>
    <row r="39" spans="1:1" x14ac:dyDescent="0.3">
      <c r="A39" t="s">
        <v>168</v>
      </c>
    </row>
    <row r="40" spans="1:1" x14ac:dyDescent="0.3">
      <c r="A40" t="s">
        <v>169</v>
      </c>
    </row>
    <row r="41" spans="1:1" x14ac:dyDescent="0.3">
      <c r="A41" t="s">
        <v>170</v>
      </c>
    </row>
    <row r="42" spans="1:1" x14ac:dyDescent="0.3">
      <c r="A42" t="s">
        <v>171</v>
      </c>
    </row>
    <row r="43" spans="1:1" x14ac:dyDescent="0.3">
      <c r="A43" t="s">
        <v>172</v>
      </c>
    </row>
    <row r="44" spans="1:1" x14ac:dyDescent="0.3">
      <c r="A44" t="s">
        <v>173</v>
      </c>
    </row>
    <row r="45" spans="1:1" x14ac:dyDescent="0.3">
      <c r="A45" t="s">
        <v>174</v>
      </c>
    </row>
    <row r="46" spans="1:1" x14ac:dyDescent="0.3">
      <c r="A46" t="s">
        <v>175</v>
      </c>
    </row>
    <row r="47" spans="1:1" x14ac:dyDescent="0.3">
      <c r="A47" t="s">
        <v>176</v>
      </c>
    </row>
    <row r="48" spans="1:1" x14ac:dyDescent="0.3">
      <c r="A48" t="s">
        <v>177</v>
      </c>
    </row>
    <row r="49" spans="1:1" x14ac:dyDescent="0.3">
      <c r="A49" t="s">
        <v>178</v>
      </c>
    </row>
    <row r="50" spans="1:1" x14ac:dyDescent="0.3">
      <c r="A50" t="s">
        <v>179</v>
      </c>
    </row>
    <row r="51" spans="1:1" x14ac:dyDescent="0.3">
      <c r="A51" t="s">
        <v>180</v>
      </c>
    </row>
    <row r="52" spans="1:1" x14ac:dyDescent="0.3">
      <c r="A52" t="s">
        <v>181</v>
      </c>
    </row>
    <row r="53" spans="1:1" x14ac:dyDescent="0.3">
      <c r="A53" t="s">
        <v>182</v>
      </c>
    </row>
    <row r="54" spans="1:1" x14ac:dyDescent="0.3">
      <c r="A54" t="s">
        <v>183</v>
      </c>
    </row>
    <row r="55" spans="1:1" x14ac:dyDescent="0.3">
      <c r="A55" t="s">
        <v>184</v>
      </c>
    </row>
    <row r="56" spans="1:1" x14ac:dyDescent="0.3">
      <c r="A56" t="s">
        <v>185</v>
      </c>
    </row>
    <row r="57" spans="1:1" x14ac:dyDescent="0.3">
      <c r="A57" t="s">
        <v>186</v>
      </c>
    </row>
    <row r="58" spans="1:1" x14ac:dyDescent="0.3">
      <c r="A58" t="s">
        <v>187</v>
      </c>
    </row>
    <row r="59" spans="1:1" x14ac:dyDescent="0.3">
      <c r="A59" t="s">
        <v>188</v>
      </c>
    </row>
    <row r="60" spans="1:1" x14ac:dyDescent="0.3">
      <c r="A60" t="s">
        <v>189</v>
      </c>
    </row>
    <row r="61" spans="1:1" x14ac:dyDescent="0.3">
      <c r="A61" t="s">
        <v>190</v>
      </c>
    </row>
    <row r="62" spans="1:1" x14ac:dyDescent="0.3">
      <c r="A62" t="s">
        <v>191</v>
      </c>
    </row>
    <row r="63" spans="1:1" x14ac:dyDescent="0.3">
      <c r="A63" t="s">
        <v>192</v>
      </c>
    </row>
    <row r="64" spans="1:1" x14ac:dyDescent="0.3">
      <c r="A64" t="s">
        <v>193</v>
      </c>
    </row>
    <row r="65" spans="1:1" x14ac:dyDescent="0.3">
      <c r="A65" t="s">
        <v>194</v>
      </c>
    </row>
    <row r="66" spans="1:1" x14ac:dyDescent="0.3">
      <c r="A66" t="s">
        <v>195</v>
      </c>
    </row>
    <row r="67" spans="1:1" x14ac:dyDescent="0.3">
      <c r="A67" t="s">
        <v>196</v>
      </c>
    </row>
    <row r="68" spans="1:1" x14ac:dyDescent="0.3">
      <c r="A68" t="s">
        <v>197</v>
      </c>
    </row>
    <row r="69" spans="1:1" x14ac:dyDescent="0.3">
      <c r="A69" t="s">
        <v>198</v>
      </c>
    </row>
    <row r="70" spans="1:1" x14ac:dyDescent="0.3">
      <c r="A70" t="s">
        <v>199</v>
      </c>
    </row>
    <row r="71" spans="1:1" x14ac:dyDescent="0.3">
      <c r="A71" t="s">
        <v>200</v>
      </c>
    </row>
    <row r="72" spans="1:1" x14ac:dyDescent="0.3">
      <c r="A72" t="s">
        <v>201</v>
      </c>
    </row>
    <row r="73" spans="1:1" x14ac:dyDescent="0.3">
      <c r="A73" t="s">
        <v>202</v>
      </c>
    </row>
    <row r="74" spans="1:1" x14ac:dyDescent="0.3">
      <c r="A74" t="s">
        <v>203</v>
      </c>
    </row>
    <row r="75" spans="1:1" x14ac:dyDescent="0.3">
      <c r="A75" t="s">
        <v>204</v>
      </c>
    </row>
    <row r="76" spans="1:1" x14ac:dyDescent="0.3">
      <c r="A76" t="s">
        <v>205</v>
      </c>
    </row>
    <row r="77" spans="1:1" x14ac:dyDescent="0.3">
      <c r="A77" t="s">
        <v>206</v>
      </c>
    </row>
    <row r="78" spans="1:1" x14ac:dyDescent="0.3">
      <c r="A78" t="s">
        <v>207</v>
      </c>
    </row>
    <row r="79" spans="1:1" x14ac:dyDescent="0.3">
      <c r="A79" t="s">
        <v>208</v>
      </c>
    </row>
    <row r="80" spans="1:1" x14ac:dyDescent="0.3">
      <c r="A80" t="s">
        <v>209</v>
      </c>
    </row>
    <row r="81" spans="1:1" x14ac:dyDescent="0.3">
      <c r="A81" t="s">
        <v>210</v>
      </c>
    </row>
    <row r="82" spans="1:1" x14ac:dyDescent="0.3">
      <c r="A82" t="s">
        <v>211</v>
      </c>
    </row>
    <row r="83" spans="1:1" x14ac:dyDescent="0.3">
      <c r="A83" t="s">
        <v>212</v>
      </c>
    </row>
    <row r="84" spans="1:1" x14ac:dyDescent="0.3">
      <c r="A84" t="s">
        <v>213</v>
      </c>
    </row>
    <row r="85" spans="1:1" x14ac:dyDescent="0.3">
      <c r="A85" t="s">
        <v>214</v>
      </c>
    </row>
    <row r="86" spans="1:1" x14ac:dyDescent="0.3">
      <c r="A86" t="s">
        <v>215</v>
      </c>
    </row>
    <row r="87" spans="1:1" x14ac:dyDescent="0.3">
      <c r="A87" t="s">
        <v>216</v>
      </c>
    </row>
    <row r="88" spans="1:1" x14ac:dyDescent="0.3">
      <c r="A88" t="s">
        <v>217</v>
      </c>
    </row>
    <row r="89" spans="1:1" x14ac:dyDescent="0.3">
      <c r="A89" t="s">
        <v>218</v>
      </c>
    </row>
    <row r="90" spans="1:1" x14ac:dyDescent="0.3">
      <c r="A90" t="s">
        <v>219</v>
      </c>
    </row>
    <row r="91" spans="1:1" x14ac:dyDescent="0.3">
      <c r="A91" t="s">
        <v>220</v>
      </c>
    </row>
    <row r="92" spans="1:1" x14ac:dyDescent="0.3">
      <c r="A92" t="s">
        <v>221</v>
      </c>
    </row>
    <row r="93" spans="1:1" x14ac:dyDescent="0.3">
      <c r="A93" t="s">
        <v>222</v>
      </c>
    </row>
    <row r="94" spans="1:1" x14ac:dyDescent="0.3">
      <c r="A94" t="s">
        <v>223</v>
      </c>
    </row>
    <row r="95" spans="1:1" x14ac:dyDescent="0.3">
      <c r="A95" t="s">
        <v>224</v>
      </c>
    </row>
    <row r="96" spans="1:1" x14ac:dyDescent="0.3">
      <c r="A96" t="s">
        <v>225</v>
      </c>
    </row>
    <row r="97" spans="1:1" x14ac:dyDescent="0.3">
      <c r="A97" t="s">
        <v>226</v>
      </c>
    </row>
    <row r="98" spans="1:1" x14ac:dyDescent="0.3">
      <c r="A98" t="s">
        <v>227</v>
      </c>
    </row>
    <row r="99" spans="1:1" x14ac:dyDescent="0.3">
      <c r="A99" t="s">
        <v>228</v>
      </c>
    </row>
    <row r="100" spans="1:1" x14ac:dyDescent="0.3">
      <c r="A100" t="s">
        <v>229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Settings</vt:lpstr>
      <vt:lpstr>Items</vt:lpstr>
      <vt:lpstr>Summary</vt:lpstr>
      <vt:lpstr>Lists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Home Inventory for Insurance (Excel)</dc:title>
  <dc:subject>Free Excel home contents inventory: items room by room with brand, serial number, purchase date and price, warranty, receipt and photo checks, and totals by room and category.</dc:subject>
  <dc:creator>Nivesh Sahayak</dc:creator>
  <cp:keywords>Toolkit by GroupChatOn; Designed &amp; Developed by: Nivesh Sahayak</cp:keywords>
  <dc:description>Home Inventory for Insurance (Excel). From Toolkit by GroupChatOn (https://toolkit.groupchaton.com). Designed &amp; Developed by: Nivesh Sahayak (https://www.niveshsahayak.in/)</dc:description>
  <cp:lastModifiedBy>Nivesh Sahayak</cp:lastModifiedBy>
  <dcterms:created xsi:type="dcterms:W3CDTF">2026-11-02T18:21:57Z</dcterms:created>
  <dcterms:modified xsi:type="dcterms:W3CDTF">2026-11-02T18:22:53Z</dcterms:modified>
  <cp:category>Home &amp; Personal Finance</cp:category>
</cp:coreProperties>
</file>