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8C415DC5-4C49-4A9F-8148-BBB023E7253D}"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Budget" sheetId="3" r:id="rId3"/>
    <sheet name="Spending" sheetId="4" r:id="rId4"/>
    <sheet name="Monthly" sheetId="5" r:id="rId5"/>
    <sheet name="Summary" sheetId="6" r:id="rId6"/>
  </sheets>
  <definedNames>
    <definedName name="_xlnm._FilterDatabase" localSheetId="3" hidden="1">Spending!$A$5:$H$405</definedName>
    <definedName name="_xlnm.Print_Area" localSheetId="2">Budget!$A$1:$K$46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6" l="1"/>
  <c r="A18" i="6"/>
  <c r="D18" i="6" s="1"/>
  <c r="A17" i="6"/>
  <c r="A16" i="6"/>
  <c r="E16" i="6" s="1"/>
  <c r="F15" i="6"/>
  <c r="A15" i="6"/>
  <c r="C15" i="6" s="1"/>
  <c r="A14" i="6"/>
  <c r="F14" i="6" s="1"/>
  <c r="A13" i="6"/>
  <c r="B12" i="6"/>
  <c r="A12" i="6"/>
  <c r="A11" i="6"/>
  <c r="A10" i="6"/>
  <c r="A9" i="6"/>
  <c r="B9" i="6" s="1"/>
  <c r="A8" i="6"/>
  <c r="A7" i="6"/>
  <c r="E6" i="6"/>
  <c r="D6" i="6"/>
  <c r="C6" i="6"/>
  <c r="B6" i="6"/>
  <c r="A6" i="6"/>
  <c r="A5" i="6"/>
  <c r="B5" i="6" s="1"/>
  <c r="F4" i="6"/>
  <c r="E4" i="6"/>
  <c r="D4" i="6"/>
  <c r="C4" i="6"/>
  <c r="B4" i="6"/>
  <c r="A6" i="5"/>
  <c r="A7" i="5" s="1"/>
  <c r="D5" i="5"/>
  <c r="C5" i="5"/>
  <c r="B5" i="5"/>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F5" i="4"/>
  <c r="G46" i="3"/>
  <c r="C46" i="3"/>
  <c r="B7" i="2" s="1"/>
  <c r="K45" i="3"/>
  <c r="J45" i="3"/>
  <c r="I45" i="3"/>
  <c r="H45" i="3"/>
  <c r="F45" i="3"/>
  <c r="E45" i="3"/>
  <c r="D45" i="3"/>
  <c r="K44" i="3"/>
  <c r="J44" i="3"/>
  <c r="I44" i="3"/>
  <c r="H44" i="3"/>
  <c r="F44" i="3"/>
  <c r="E44" i="3"/>
  <c r="D44" i="3"/>
  <c r="K43" i="3"/>
  <c r="J43" i="3"/>
  <c r="I43" i="3"/>
  <c r="H43" i="3"/>
  <c r="F43" i="3"/>
  <c r="E43" i="3"/>
  <c r="D43" i="3"/>
  <c r="K42" i="3"/>
  <c r="J42" i="3"/>
  <c r="I42" i="3"/>
  <c r="H42" i="3"/>
  <c r="F42" i="3"/>
  <c r="E42" i="3"/>
  <c r="D42" i="3"/>
  <c r="K41" i="3"/>
  <c r="J41" i="3"/>
  <c r="I41" i="3"/>
  <c r="H41" i="3"/>
  <c r="F41" i="3"/>
  <c r="E41" i="3"/>
  <c r="D41" i="3"/>
  <c r="K40" i="3"/>
  <c r="J40" i="3"/>
  <c r="I40" i="3"/>
  <c r="H40" i="3"/>
  <c r="F40" i="3"/>
  <c r="E40" i="3"/>
  <c r="D40" i="3"/>
  <c r="K39" i="3"/>
  <c r="J39" i="3"/>
  <c r="I39" i="3"/>
  <c r="H39" i="3"/>
  <c r="F39" i="3"/>
  <c r="E39" i="3"/>
  <c r="D39" i="3"/>
  <c r="K38" i="3"/>
  <c r="J38" i="3"/>
  <c r="I38" i="3"/>
  <c r="H38" i="3"/>
  <c r="F38" i="3"/>
  <c r="E38" i="3"/>
  <c r="D38" i="3"/>
  <c r="K37" i="3"/>
  <c r="J37" i="3"/>
  <c r="I37" i="3"/>
  <c r="H37" i="3"/>
  <c r="F37" i="3"/>
  <c r="E37" i="3"/>
  <c r="D37" i="3"/>
  <c r="K36" i="3"/>
  <c r="J36" i="3"/>
  <c r="I36" i="3"/>
  <c r="H36" i="3"/>
  <c r="F36" i="3"/>
  <c r="E36" i="3"/>
  <c r="D36" i="3"/>
  <c r="K35" i="3"/>
  <c r="J35" i="3"/>
  <c r="I35" i="3"/>
  <c r="H35" i="3"/>
  <c r="F35" i="3"/>
  <c r="E35" i="3"/>
  <c r="D35" i="3"/>
  <c r="K34" i="3"/>
  <c r="J34" i="3"/>
  <c r="I34" i="3"/>
  <c r="H34" i="3"/>
  <c r="F34" i="3"/>
  <c r="E34" i="3"/>
  <c r="D34" i="3"/>
  <c r="K33" i="3"/>
  <c r="J33" i="3"/>
  <c r="I33" i="3"/>
  <c r="H33" i="3"/>
  <c r="F33" i="3"/>
  <c r="E33" i="3"/>
  <c r="D33" i="3"/>
  <c r="K32" i="3"/>
  <c r="J32" i="3"/>
  <c r="I32" i="3"/>
  <c r="H32" i="3"/>
  <c r="F32" i="3"/>
  <c r="E32" i="3"/>
  <c r="D32" i="3"/>
  <c r="K31" i="3"/>
  <c r="J31" i="3"/>
  <c r="I31" i="3"/>
  <c r="H31" i="3"/>
  <c r="F31" i="3"/>
  <c r="E31" i="3"/>
  <c r="D31" i="3"/>
  <c r="K30" i="3"/>
  <c r="J30" i="3"/>
  <c r="I30" i="3"/>
  <c r="H30" i="3"/>
  <c r="F30" i="3"/>
  <c r="E30" i="3"/>
  <c r="D30" i="3"/>
  <c r="K29" i="3"/>
  <c r="J29" i="3"/>
  <c r="I29" i="3"/>
  <c r="H29" i="3"/>
  <c r="F29" i="3"/>
  <c r="E29" i="3"/>
  <c r="D29" i="3"/>
  <c r="K28" i="3"/>
  <c r="J28" i="3"/>
  <c r="I28" i="3"/>
  <c r="H28" i="3"/>
  <c r="F28" i="3"/>
  <c r="E28" i="3"/>
  <c r="D28" i="3"/>
  <c r="K27" i="3"/>
  <c r="J27" i="3"/>
  <c r="I27" i="3"/>
  <c r="H27" i="3"/>
  <c r="F27" i="3"/>
  <c r="E27" i="3"/>
  <c r="D27" i="3"/>
  <c r="K26" i="3"/>
  <c r="J26" i="3"/>
  <c r="I26" i="3"/>
  <c r="H26" i="3"/>
  <c r="F26" i="3"/>
  <c r="E26" i="3"/>
  <c r="D26" i="3"/>
  <c r="K25" i="3"/>
  <c r="J25" i="3"/>
  <c r="I25" i="3"/>
  <c r="H25" i="3"/>
  <c r="F25" i="3"/>
  <c r="E25" i="3"/>
  <c r="D25" i="3"/>
  <c r="K24" i="3"/>
  <c r="J24" i="3"/>
  <c r="I24" i="3"/>
  <c r="H24" i="3"/>
  <c r="F24" i="3"/>
  <c r="E24" i="3"/>
  <c r="D24" i="3"/>
  <c r="K23" i="3"/>
  <c r="J23" i="3"/>
  <c r="I23" i="3"/>
  <c r="H23" i="3"/>
  <c r="F23" i="3"/>
  <c r="E23" i="3"/>
  <c r="D23" i="3"/>
  <c r="K22" i="3"/>
  <c r="J22" i="3"/>
  <c r="I22" i="3"/>
  <c r="H22" i="3"/>
  <c r="F22" i="3"/>
  <c r="E22" i="3"/>
  <c r="D22" i="3"/>
  <c r="K21" i="3"/>
  <c r="J21" i="3"/>
  <c r="I21" i="3"/>
  <c r="H21" i="3"/>
  <c r="F21" i="3"/>
  <c r="E21" i="3"/>
  <c r="D21" i="3"/>
  <c r="K20" i="3"/>
  <c r="J20" i="3"/>
  <c r="I20" i="3"/>
  <c r="H20" i="3"/>
  <c r="F20" i="3"/>
  <c r="E20" i="3"/>
  <c r="D20" i="3"/>
  <c r="K19" i="3"/>
  <c r="J19" i="3"/>
  <c r="I19" i="3"/>
  <c r="H19" i="3"/>
  <c r="F19" i="3"/>
  <c r="E19" i="3"/>
  <c r="D19" i="3"/>
  <c r="K18" i="3"/>
  <c r="J18" i="3"/>
  <c r="I18" i="3"/>
  <c r="H18" i="3"/>
  <c r="F18" i="3"/>
  <c r="E18" i="3"/>
  <c r="D18" i="3"/>
  <c r="K17" i="3"/>
  <c r="J17" i="3"/>
  <c r="I17" i="3"/>
  <c r="H17" i="3"/>
  <c r="F17" i="3"/>
  <c r="E17" i="3"/>
  <c r="D17" i="3"/>
  <c r="K16" i="3"/>
  <c r="J16" i="3"/>
  <c r="I16" i="3"/>
  <c r="H16" i="3"/>
  <c r="F16" i="3"/>
  <c r="E16" i="3"/>
  <c r="D16" i="3"/>
  <c r="E15" i="3"/>
  <c r="D15" i="3"/>
  <c r="B22" i="6" s="1"/>
  <c r="E14" i="3"/>
  <c r="D14" i="3"/>
  <c r="E13" i="3"/>
  <c r="D13" i="3"/>
  <c r="E12" i="3"/>
  <c r="D12" i="3"/>
  <c r="F12" i="3" s="1"/>
  <c r="E11" i="3"/>
  <c r="D11" i="3"/>
  <c r="F11" i="3" s="1"/>
  <c r="H11" i="3" s="1"/>
  <c r="E10" i="3"/>
  <c r="D10" i="3"/>
  <c r="E9" i="3"/>
  <c r="D9" i="3"/>
  <c r="E8" i="3"/>
  <c r="D8" i="3"/>
  <c r="E7" i="3"/>
  <c r="D7" i="3"/>
  <c r="E6" i="3"/>
  <c r="D6" i="3"/>
  <c r="C5" i="6" s="1"/>
  <c r="I5" i="3"/>
  <c r="H5" i="3"/>
  <c r="G5" i="3"/>
  <c r="F5" i="3"/>
  <c r="E5" i="3"/>
  <c r="D5" i="3"/>
  <c r="C5" i="3"/>
  <c r="A3" i="3"/>
  <c r="F6" i="6" l="1"/>
  <c r="F8" i="3"/>
  <c r="F13" i="3"/>
  <c r="B18" i="6"/>
  <c r="C7" i="5"/>
  <c r="A8" i="5"/>
  <c r="B8" i="5" s="1"/>
  <c r="C17" i="6"/>
  <c r="D17" i="6"/>
  <c r="D12" i="6"/>
  <c r="C18" i="6"/>
  <c r="G6" i="6"/>
  <c r="E17" i="6"/>
  <c r="E18" i="6"/>
  <c r="G18" i="6" s="1"/>
  <c r="F18" i="6"/>
  <c r="C6" i="5"/>
  <c r="D9" i="6"/>
  <c r="C14" i="6"/>
  <c r="F10" i="3"/>
  <c r="H10" i="3" s="1"/>
  <c r="E8" i="6" s="1"/>
  <c r="H8" i="3"/>
  <c r="I8" i="3" s="1"/>
  <c r="J8" i="3" s="1"/>
  <c r="B19" i="6"/>
  <c r="G19" i="6" s="1"/>
  <c r="F7" i="3"/>
  <c r="C9" i="6"/>
  <c r="D15" i="6"/>
  <c r="D19" i="6"/>
  <c r="B17" i="6"/>
  <c r="C7" i="6"/>
  <c r="F17" i="6"/>
  <c r="D5" i="6"/>
  <c r="E15" i="6"/>
  <c r="E19" i="6"/>
  <c r="K11" i="3"/>
  <c r="I11" i="3"/>
  <c r="J11" i="3" s="1"/>
  <c r="H12" i="3"/>
  <c r="H13" i="3"/>
  <c r="E7" i="6" s="1"/>
  <c r="D46" i="3"/>
  <c r="F6" i="3"/>
  <c r="E46" i="3"/>
  <c r="F14" i="3"/>
  <c r="H14" i="3" s="1"/>
  <c r="E11" i="6" s="1"/>
  <c r="B7" i="5"/>
  <c r="C12" i="6"/>
  <c r="B15" i="6"/>
  <c r="D7" i="6"/>
  <c r="C10" i="6"/>
  <c r="B13" i="6"/>
  <c r="D10" i="6"/>
  <c r="C13" i="6"/>
  <c r="B16" i="6"/>
  <c r="G16" i="6" s="1"/>
  <c r="F9" i="3"/>
  <c r="H9" i="3" s="1"/>
  <c r="E10" i="6"/>
  <c r="D13" i="6"/>
  <c r="C16" i="6"/>
  <c r="A9" i="5"/>
  <c r="E13" i="6"/>
  <c r="G13" i="6" s="1"/>
  <c r="D16" i="6"/>
  <c r="C19" i="6"/>
  <c r="B10" i="6"/>
  <c r="G10" i="6" s="1"/>
  <c r="H7" i="3"/>
  <c r="B8" i="6"/>
  <c r="F16" i="6"/>
  <c r="C8" i="6"/>
  <c r="B11" i="6"/>
  <c r="F19" i="6"/>
  <c r="D8" i="6"/>
  <c r="C11" i="6"/>
  <c r="B14" i="6"/>
  <c r="B6" i="5"/>
  <c r="D6" i="5" s="1"/>
  <c r="D14" i="6"/>
  <c r="B7" i="6"/>
  <c r="E14" i="6"/>
  <c r="F15" i="3"/>
  <c r="H15" i="3" s="1"/>
  <c r="D11" i="6"/>
  <c r="G17" i="6" l="1"/>
  <c r="C8" i="5"/>
  <c r="K8" i="3"/>
  <c r="G15" i="6"/>
  <c r="F7" i="6"/>
  <c r="D20" i="6"/>
  <c r="F46" i="3"/>
  <c r="D7" i="5"/>
  <c r="G11" i="6"/>
  <c r="C20" i="6"/>
  <c r="K15" i="3"/>
  <c r="I15" i="3"/>
  <c r="J15" i="3" s="1"/>
  <c r="E12" i="6"/>
  <c r="F8" i="6"/>
  <c r="K9" i="3"/>
  <c r="I9" i="3"/>
  <c r="J9" i="3" s="1"/>
  <c r="E9" i="6"/>
  <c r="E6" i="5"/>
  <c r="B20" i="6"/>
  <c r="F11" i="6"/>
  <c r="G8" i="6"/>
  <c r="K7" i="3"/>
  <c r="I7" i="3"/>
  <c r="J7" i="3" s="1"/>
  <c r="F13" i="6"/>
  <c r="F10" i="6"/>
  <c r="K13" i="3"/>
  <c r="I13" i="3"/>
  <c r="J13" i="3" s="1"/>
  <c r="A10" i="5"/>
  <c r="C9" i="5"/>
  <c r="B9" i="5"/>
  <c r="K12" i="3"/>
  <c r="I12" i="3"/>
  <c r="J12" i="3" s="1"/>
  <c r="K10" i="3"/>
  <c r="I10" i="3"/>
  <c r="J10" i="3" s="1"/>
  <c r="G14" i="6"/>
  <c r="G7" i="6"/>
  <c r="E7" i="5"/>
  <c r="D8" i="5"/>
  <c r="I14" i="3"/>
  <c r="J14" i="3" s="1"/>
  <c r="K14" i="3"/>
  <c r="H6" i="3"/>
  <c r="A11" i="5" l="1"/>
  <c r="C10" i="5"/>
  <c r="B10" i="5"/>
  <c r="I6" i="3"/>
  <c r="K6" i="3"/>
  <c r="H46" i="3"/>
  <c r="E5" i="6"/>
  <c r="D9" i="5"/>
  <c r="E8" i="5"/>
  <c r="G9" i="6"/>
  <c r="F9" i="6"/>
  <c r="G12" i="6"/>
  <c r="F12" i="6"/>
  <c r="D10" i="5" l="1"/>
  <c r="E9" i="5"/>
  <c r="E20" i="6"/>
  <c r="G5" i="6"/>
  <c r="F5" i="6"/>
  <c r="F20" i="6" s="1"/>
  <c r="J6" i="3"/>
  <c r="I46" i="3"/>
  <c r="J46" i="3" s="1"/>
  <c r="B8" i="2"/>
  <c r="B9" i="2" s="1"/>
  <c r="K46" i="3"/>
  <c r="A12" i="5"/>
  <c r="C11" i="5"/>
  <c r="B11" i="5"/>
  <c r="B12" i="5" l="1"/>
  <c r="A13" i="5"/>
  <c r="C12" i="5"/>
  <c r="D11" i="5"/>
  <c r="E10" i="5"/>
  <c r="D12" i="5" l="1"/>
  <c r="E11" i="5"/>
  <c r="A14" i="5"/>
  <c r="B13" i="5"/>
  <c r="C13" i="5"/>
  <c r="A15" i="5" l="1"/>
  <c r="C14" i="5"/>
  <c r="B14" i="5"/>
  <c r="D13" i="5"/>
  <c r="E12" i="5"/>
  <c r="D14" i="5" l="1"/>
  <c r="E13" i="5"/>
  <c r="A16" i="5"/>
  <c r="C15" i="5"/>
  <c r="B15" i="5"/>
  <c r="D15" i="5" l="1"/>
  <c r="E14" i="5"/>
  <c r="A17" i="5"/>
  <c r="C16" i="5"/>
  <c r="B16" i="5"/>
  <c r="A18" i="5" l="1"/>
  <c r="C17" i="5"/>
  <c r="B17" i="5"/>
  <c r="D16" i="5"/>
  <c r="E15" i="5"/>
  <c r="A19" i="5" l="1"/>
  <c r="C18" i="5"/>
  <c r="B18" i="5"/>
  <c r="D17" i="5"/>
  <c r="E16" i="5"/>
  <c r="A20" i="5" l="1"/>
  <c r="C19" i="5"/>
  <c r="B19" i="5"/>
  <c r="D18" i="5"/>
  <c r="E17" i="5"/>
  <c r="D19" i="5" l="1"/>
  <c r="E18" i="5"/>
  <c r="A21" i="5"/>
  <c r="C20" i="5"/>
  <c r="B20" i="5"/>
  <c r="A22" i="5" l="1"/>
  <c r="B21" i="5"/>
  <c r="C21" i="5"/>
  <c r="E19" i="5"/>
  <c r="D20" i="5"/>
  <c r="D21" i="5" l="1"/>
  <c r="E20" i="5"/>
  <c r="A23" i="5"/>
  <c r="C22" i="5"/>
  <c r="B22" i="5"/>
  <c r="D22" i="5" l="1"/>
  <c r="E21" i="5"/>
  <c r="C23" i="5"/>
  <c r="B23" i="5"/>
  <c r="D23" i="5" l="1"/>
  <c r="E23" i="5" s="1"/>
  <c r="E22" i="5"/>
</calcChain>
</file>

<file path=xl/sharedStrings.xml><?xml version="1.0" encoding="utf-8"?>
<sst xmlns="http://schemas.openxmlformats.org/spreadsheetml/2006/main" count="139" uniqueCount="101">
  <si>
    <t>Project Budget vs Actual (Excel)</t>
  </si>
  <si>
    <t>Toolkit by GroupChatOn · free template · https://toolkit.groupchaton.com</t>
  </si>
  <si>
    <t>Plan the project budget line by line, then log every bill and purchase order as it comes in. The workbook adds them up per line into committed (ordered, not yet paid) and actual (paid), takes your estimate of what is still to come, forecasts the final cost and shows the variance against budget in amount and percent. Lines heading over budget turn amber and red long before the money runs out.</t>
  </si>
  <si>
    <t>Colours</t>
  </si>
  <si>
    <t>Yellow cells: type or pick here.</t>
  </si>
  <si>
    <t>Grey and white cells: calculate by themselves. Don't type over them.</t>
  </si>
  <si>
    <t>Steps</t>
  </si>
  <si>
    <t>On the Settings sheet type the project name, your currency and the start month.</t>
  </si>
  <si>
    <t>On the Budget sheet replace the sample work packages with your own. Give each a cost type and a budget amount.</t>
  </si>
  <si>
    <t>Log each purchase order or bill on the Spending sheet. Pick the budget line, type the amount and choose "Committed" for an order not yet paid or "Paid" once it is paid.</t>
  </si>
  <si>
    <t>When an order is paid, change its status from Committed to Paid. Do not add a second row.</t>
  </si>
  <si>
    <t>Once a month, update the "Estimate to complete" column on the Budget sheet: how much more each line will still cost.</t>
  </si>
  <si>
    <t>Read the status: green OK, amber Watch (90% or more of the line is already committed or paid, or your estimate puts the forecast within 5% of the budget), red Over budget. Report the forecast at completion, not just the money spent.</t>
  </si>
  <si>
    <t>Tips</t>
  </si>
  <si>
    <t>•</t>
  </si>
  <si>
    <t>Committed costs matter: an order already placed is money you can no longer spend elsewhere.</t>
  </si>
  <si>
    <t>If the estimate to complete is left empty, the forecast assumes the remaining budget will be spent exactly, which is optimistic. Fill it in.</t>
  </si>
  <si>
    <t>Keep contingency as its own budget line and log its use with a note of which risk or change it paid for.</t>
  </si>
  <si>
    <t>For tax, accounting or contract questions about project costs, check with your accountant or finance team.</t>
  </si>
  <si>
    <t>Full guide, questions and answers, and more free templates:</t>
  </si>
  <si>
    <t>https://toolkit.groupchaton.com/projects/pm-budget-vs-actual-excel/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</si>
  <si>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</si>
  <si>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</si>
  <si>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</si>
  <si>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Type once. Every heading shows your currency.</t>
  </si>
  <si>
    <t>Project name</t>
  </si>
  <si>
    <t>Company website redesign</t>
  </si>
  <si>
    <t>Cost types</t>
  </si>
  <si>
    <t>Currency (code or symbol)</t>
  </si>
  <si>
    <t>USD</t>
  </si>
  <si>
    <t>Labour</t>
  </si>
  <si>
    <t>First month of the project</t>
  </si>
  <si>
    <t>Materials</t>
  </si>
  <si>
    <t>Equipment</t>
  </si>
  <si>
    <t>Approved budget (total of lines)</t>
  </si>
  <si>
    <t>Software and licences</t>
  </si>
  <si>
    <t>Forecast at completion</t>
  </si>
  <si>
    <t>Services and contractors</t>
  </si>
  <si>
    <t>Variance (+ saving, − overspend)</t>
  </si>
  <si>
    <t>Travel</t>
  </si>
  <si>
    <t>Training</t>
  </si>
  <si>
    <t>Change or add cost types in the yellow list on the right. Keep "Contingency" for the reserve so its use is visible.</t>
  </si>
  <si>
    <t>Contingency</t>
  </si>
  <si>
    <t>Other</t>
  </si>
  <si>
    <t>Budget vs actual by line</t>
  </si>
  <si>
    <t>Yellow: type. Committed and actual come from the Spending sheet.</t>
  </si>
  <si>
    <t>Budget line / work package</t>
  </si>
  <si>
    <t>Cost type</t>
  </si>
  <si>
    <t>Variance %</t>
  </si>
  <si>
    <t>Status</t>
  </si>
  <si>
    <t>Project manager (part time)</t>
  </si>
  <si>
    <t>Web developer</t>
  </si>
  <si>
    <t>Design agency</t>
  </si>
  <si>
    <t>Content writing and translation</t>
  </si>
  <si>
    <t>Hosting and domain (first year)</t>
  </si>
  <si>
    <t>Website builder and plugins</t>
  </si>
  <si>
    <t>Photography</t>
  </si>
  <si>
    <t>Testing devices</t>
  </si>
  <si>
    <t>Staff training</t>
  </si>
  <si>
    <t>Contingency (10%)</t>
  </si>
  <si>
    <t>Total</t>
  </si>
  <si>
    <t>Spending log</t>
  </si>
  <si>
    <t>One row per purchase order or bill. Change Committed to Paid when you pay it; do not add a second row.</t>
  </si>
  <si>
    <t>Date</t>
  </si>
  <si>
    <t>Budget line</t>
  </si>
  <si>
    <t>Description</t>
  </si>
  <si>
    <t>Supplier / person</t>
  </si>
  <si>
    <t>Reference</t>
  </si>
  <si>
    <t>Month</t>
  </si>
  <si>
    <t>PM time, month 1</t>
  </si>
  <si>
    <t>Priya Nair</t>
  </si>
  <si>
    <t>TS-01</t>
  </si>
  <si>
    <t>Paid</t>
  </si>
  <si>
    <t>Hosting plan, 12 months</t>
  </si>
  <si>
    <t>HostCo</t>
  </si>
  <si>
    <t>INV-5521</t>
  </si>
  <si>
    <t>Design: 50% advance</t>
  </si>
  <si>
    <t>Pixel Studio</t>
  </si>
  <si>
    <t>PO-104</t>
  </si>
  <si>
    <t>Design: balance on approval</t>
  </si>
  <si>
    <t>Committed</t>
  </si>
  <si>
    <t>Development, sprint 1</t>
  </si>
  <si>
    <t>Vikram Rao</t>
  </si>
  <si>
    <t>INV-031</t>
  </si>
  <si>
    <t>Theme and form plugin licences</t>
  </si>
  <si>
    <t>WebKit Ltd</t>
  </si>
  <si>
    <t>INV-889</t>
  </si>
  <si>
    <t>PM time, month 2</t>
  </si>
  <si>
    <t>TS-02</t>
  </si>
  <si>
    <t>Office and team photo shoot</t>
  </si>
  <si>
    <t>Lens &amp; Light</t>
  </si>
  <si>
    <t>PO-107</t>
  </si>
  <si>
    <t>Extra design round (risk R-06)</t>
  </si>
  <si>
    <t>PO-110</t>
  </si>
  <si>
    <t>Spending by month</t>
  </si>
  <si>
    <t>Money paid each month and the running total against the budget.</t>
  </si>
  <si>
    <t>% of budget</t>
  </si>
  <si>
    <t>Summary by cost type</t>
  </si>
  <si>
    <t>Budget, spending and forecast per type of cost.</t>
  </si>
  <si>
    <t>Contingency used</t>
  </si>
  <si>
    <t>Share of the contingency line already committed or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</si>
</sst>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 yyyy"/>
    <numFmt numFmtId="165" formatCode="0.0%"/>
    <numFmt numFmtId="166" formatCode="dd\-mmm\-yyyy"/>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10" fillId="4" borderId="0" xfId="0" applyFont="1" applyFill="1"/>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40" fontId="0" fillId="3" borderId="1" xfId="0" applyNumberFormat="1" applyFill="1" applyBorder="1" applyAlignment="1">
      <alignment horizontal="left" vertical="center"/>
    </xf>
    <xf numFmtId="40" fontId="6" fillId="3" borderId="1" xfId="0" applyNumberFormat="1" applyFont="1" applyFill="1" applyBorder="1" applyAlignment="1">
      <alignment horizontal="left" vertical="center"/>
    </xf>
    <xf numFmtId="0" fontId="11" fillId="4" borderId="1" xfId="0" applyFont="1" applyFill="1" applyBorder="1" applyAlignment="1">
      <alignment horizontal="center" vertical="center" wrapText="1"/>
    </xf>
    <xf numFmtId="40" fontId="0" fillId="2" borderId="1" xfId="0" applyNumberFormat="1" applyFill="1" applyBorder="1" applyProtection="1">
      <protection locked="0"/>
    </xf>
    <xf numFmtId="40" fontId="0" fillId="3" borderId="1" xfId="0" applyNumberFormat="1" applyFill="1" applyBorder="1"/>
    <xf numFmtId="165" fontId="0" fillId="3" borderId="1" xfId="0" applyNumberFormat="1" applyFill="1" applyBorder="1"/>
    <xf numFmtId="0" fontId="0" fillId="3" borderId="1" xfId="0" applyFill="1" applyBorder="1"/>
    <xf numFmtId="0" fontId="6" fillId="5" borderId="1" xfId="0" applyFont="1" applyFill="1" applyBorder="1"/>
    <xf numFmtId="0" fontId="0" fillId="5" borderId="1" xfId="0" applyFill="1" applyBorder="1"/>
    <xf numFmtId="40" fontId="6" fillId="5" borderId="1" xfId="0" applyNumberFormat="1" applyFont="1" applyFill="1" applyBorder="1"/>
    <xf numFmtId="165" fontId="6" fillId="5" borderId="1" xfId="0" applyNumberFormat="1" applyFont="1" applyFill="1" applyBorder="1"/>
    <xf numFmtId="166" fontId="0" fillId="2" borderId="1" xfId="0" applyNumberFormat="1" applyFill="1" applyBorder="1" applyProtection="1">
      <protection locked="0"/>
    </xf>
    <xf numFmtId="164" fontId="0" fillId="3" borderId="1" xfId="0" applyNumberFormat="1" applyFill="1" applyBorder="1"/>
    <xf numFmtId="0" fontId="0" fillId="0" borderId="1" xfId="0" applyBorder="1"/>
    <xf numFmtId="0" fontId="0" fillId="3" borderId="1" xfId="0" applyFill="1" applyBorder="1" applyAlignment="1">
      <alignment horizontal="center" vertical="center"/>
    </xf>
    <xf numFmtId="0" fontId="9" fillId="0" borderId="0" xfId="0" applyFont="1" applyAlignment="1">
      <alignment vertical="top" wrapText="1"/>
    </xf>
    <xf numFmtId="0" fontId="0" fillId="0" borderId="0" xfId="0"/>
  </cellXfs>
  <cellStyles count="1">
    <cellStyle name="Normal" xfId="0" builtinId="0"/>
  </cellStyles>
  <dxfs count="6">
    <dxf>
      <font>
        <b/>
        <color rgb="FF92400E"/>
      </font>
      <fill>
        <patternFill patternType="solid">
          <fgColor rgb="FFFEF3C7"/>
          <bgColor rgb="FFFEF3C7"/>
        </patternFill>
      </fill>
    </dxf>
    <dxf>
      <font>
        <b/>
        <color rgb="FFB91C1C"/>
      </font>
      <fill>
        <patternFill patternType="solid">
          <fgColor rgb="FFFEE2E2"/>
          <bgColor rgb="FFFEE2E2"/>
        </patternFill>
      </fill>
    </dxf>
    <dxf>
      <font>
        <i/>
        <color rgb="FF92400E"/>
      </font>
    </dxf>
    <dxf>
      <font>
        <b/>
        <color rgb="FF166534"/>
      </font>
      <fill>
        <patternFill patternType="solid">
          <fgColor rgb="FFDCFCE7"/>
          <bgColor rgb="FFDCFCE7"/>
        </patternFill>
      </fill>
    </dxf>
    <dxf>
      <font>
        <b/>
        <color rgb="FF92400E"/>
      </font>
      <fill>
        <patternFill patternType="solid">
          <fgColor rgb="FFFEF3C7"/>
          <bgColor rgb="FFFEF3C7"/>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Paid each month</a:t>
            </a:r>
          </a:p>
        </c:rich>
      </c:tx>
      <c:overlay val="1"/>
    </c:title>
    <c:autoTitleDeleted val="0"/>
    <c:plotArea>
      <c:layout/>
      <c:barChart>
        <c:barDir val="col"/>
        <c:grouping val="clustered"/>
        <c:varyColors val="1"/>
        <c:ser>
          <c:idx val="0"/>
          <c:order val="0"/>
          <c:tx>
            <c:strRef>
              <c:f>Monthly!$B$5</c:f>
              <c:strCache>
                <c:ptCount val="1"/>
                <c:pt idx="0">
                  <c:v>Paid (USD)</c:v>
                </c:pt>
              </c:strCache>
            </c:strRef>
          </c:tx>
          <c:spPr>
            <a:solidFill>
              <a:srgbClr val="7C3AED"/>
            </a:solidFill>
            <a:ln>
              <a:prstDash val="solid"/>
            </a:ln>
          </c:spPr>
          <c:invertIfNegative val="1"/>
          <c:cat>
            <c:numRef>
              <c:f>Monthly!$A$6:$A$23</c:f>
              <c:numCache>
                <c:formatCode>mmm\ yyyy</c:formatCode>
                <c:ptCount val="18"/>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pt idx="12">
                  <c:v>46661</c:v>
                </c:pt>
                <c:pt idx="13">
                  <c:v>46692</c:v>
                </c:pt>
                <c:pt idx="14">
                  <c:v>46722</c:v>
                </c:pt>
                <c:pt idx="15">
                  <c:v>46753</c:v>
                </c:pt>
                <c:pt idx="16">
                  <c:v>46784</c:v>
                </c:pt>
                <c:pt idx="17">
                  <c:v>46813</c:v>
                </c:pt>
              </c:numCache>
            </c:numRef>
          </c:cat>
          <c:val>
            <c:numRef>
              <c:f>Monthly!$B$6:$B$23</c:f>
              <c:numCache>
                <c:formatCode>#,##0.00_);[Red]\(#,##0.00\)</c:formatCode>
                <c:ptCount val="18"/>
                <c:pt idx="0">
                  <c:v>4640</c:v>
                </c:pt>
                <c:pt idx="1">
                  <c:v>1470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95B-4D44-83E1-481AD61EE79C}"/>
            </c:ext>
          </c:extLst>
        </c:ser>
        <c:dLbls>
          <c:showLegendKey val="0"/>
          <c:showVal val="0"/>
          <c:showCatName val="0"/>
          <c:showSerName val="0"/>
          <c:showPercent val="0"/>
          <c:showBubbleSize val="0"/>
        </c:dLbls>
        <c:gapWidth val="150"/>
        <c:axId val="10"/>
        <c:axId val="100"/>
      </c:barChart>
      <c:dateAx>
        <c:axId val="10"/>
        <c:scaling>
          <c:orientation val="minMax"/>
        </c:scaling>
        <c:delete val="1"/>
        <c:axPos val="b"/>
        <c:numFmt formatCode="mmm\ yyyy" sourceLinked="1"/>
        <c:majorTickMark val="none"/>
        <c:minorTickMark val="none"/>
        <c:tickLblPos val="nextTo"/>
        <c:crossAx val="100"/>
        <c:crosses val="autoZero"/>
        <c:auto val="1"/>
        <c:lblOffset val="100"/>
        <c:baseTimeUnit val="months"/>
      </c:dateAx>
      <c:valAx>
        <c:axId val="100"/>
        <c:scaling>
          <c:orientation val="minMax"/>
        </c:scaling>
        <c:delete val="1"/>
        <c:axPos val="l"/>
        <c:majorGridlines/>
        <c:numFmt formatCode="#,##0.00_);[Red]\(#,##0.0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Budget vs forecast</a:t>
            </a:r>
          </a:p>
        </c:rich>
      </c:tx>
      <c:overlay val="1"/>
    </c:title>
    <c:autoTitleDeleted val="0"/>
    <c:plotArea>
      <c:layout/>
      <c:barChart>
        <c:barDir val="bar"/>
        <c:grouping val="clustered"/>
        <c:varyColors val="1"/>
        <c:ser>
          <c:idx val="0"/>
          <c:order val="0"/>
          <c:tx>
            <c:strRef>
              <c:f>Summary!$B$4</c:f>
              <c:strCache>
                <c:ptCount val="1"/>
                <c:pt idx="0">
                  <c:v>Budget (USD)</c:v>
                </c:pt>
              </c:strCache>
            </c:strRef>
          </c:tx>
          <c:spPr>
            <a:solidFill>
              <a:srgbClr val="C4B5FD"/>
            </a:solidFill>
            <a:ln>
              <a:prstDash val="solid"/>
            </a:ln>
          </c:spPr>
          <c:invertIfNegative val="1"/>
          <c:cat>
            <c:strRef>
              <c:f>Summary!$A$5:$A$13</c:f>
              <c:strCache>
                <c:ptCount val="9"/>
                <c:pt idx="0">
                  <c:v>Labour</c:v>
                </c:pt>
                <c:pt idx="1">
                  <c:v>Materials</c:v>
                </c:pt>
                <c:pt idx="2">
                  <c:v>Equipment</c:v>
                </c:pt>
                <c:pt idx="3">
                  <c:v>Software and licences</c:v>
                </c:pt>
                <c:pt idx="4">
                  <c:v>Services and contractors</c:v>
                </c:pt>
                <c:pt idx="5">
                  <c:v>Travel</c:v>
                </c:pt>
                <c:pt idx="6">
                  <c:v>Training</c:v>
                </c:pt>
                <c:pt idx="7">
                  <c:v>Contingency</c:v>
                </c:pt>
                <c:pt idx="8">
                  <c:v>Other</c:v>
                </c:pt>
              </c:strCache>
            </c:strRef>
          </c:cat>
          <c:val>
            <c:numRef>
              <c:f>Summary!$B$5:$B$13</c:f>
              <c:numCache>
                <c:formatCode>#,##0.00_);[Red]\(#,##0.00\)</c:formatCode>
                <c:ptCount val="9"/>
                <c:pt idx="0">
                  <c:v>10500</c:v>
                </c:pt>
                <c:pt idx="1">
                  <c:v>0</c:v>
                </c:pt>
                <c:pt idx="2">
                  <c:v>350</c:v>
                </c:pt>
                <c:pt idx="3">
                  <c:v>1050</c:v>
                </c:pt>
                <c:pt idx="4">
                  <c:v>5300</c:v>
                </c:pt>
                <c:pt idx="5">
                  <c:v>0</c:v>
                </c:pt>
                <c:pt idx="6">
                  <c:v>300</c:v>
                </c:pt>
                <c:pt idx="7">
                  <c:v>1750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72D2-4726-A489-DE2A075ACE44}"/>
            </c:ext>
          </c:extLst>
        </c:ser>
        <c:ser>
          <c:idx val="1"/>
          <c:order val="1"/>
          <c:tx>
            <c:strRef>
              <c:f>Summary!$E$4</c:f>
              <c:strCache>
                <c:ptCount val="1"/>
                <c:pt idx="0">
                  <c:v>Forecast (USD)</c:v>
                </c:pt>
              </c:strCache>
            </c:strRef>
          </c:tx>
          <c:spPr>
            <a:solidFill>
              <a:srgbClr val="7C3AED"/>
            </a:solidFill>
            <a:ln>
              <a:prstDash val="solid"/>
            </a:ln>
          </c:spPr>
          <c:invertIfNegative val="1"/>
          <c:cat>
            <c:strRef>
              <c:f>Summary!$A$5:$A$13</c:f>
              <c:strCache>
                <c:ptCount val="9"/>
                <c:pt idx="0">
                  <c:v>Labour</c:v>
                </c:pt>
                <c:pt idx="1">
                  <c:v>Materials</c:v>
                </c:pt>
                <c:pt idx="2">
                  <c:v>Equipment</c:v>
                </c:pt>
                <c:pt idx="3">
                  <c:v>Software and licences</c:v>
                </c:pt>
                <c:pt idx="4">
                  <c:v>Services and contractors</c:v>
                </c:pt>
                <c:pt idx="5">
                  <c:v>Travel</c:v>
                </c:pt>
                <c:pt idx="6">
                  <c:v>Training</c:v>
                </c:pt>
                <c:pt idx="7">
                  <c:v>Contingency</c:v>
                </c:pt>
                <c:pt idx="8">
                  <c:v>Other</c:v>
                </c:pt>
              </c:strCache>
            </c:strRef>
          </c:cat>
          <c:val>
            <c:numRef>
              <c:f>Summary!$E$5:$E$13</c:f>
              <c:numCache>
                <c:formatCode>#,##0.00_);[Red]\(#,##0.00\)</c:formatCode>
                <c:ptCount val="9"/>
                <c:pt idx="0">
                  <c:v>10400</c:v>
                </c:pt>
                <c:pt idx="1">
                  <c:v>0</c:v>
                </c:pt>
                <c:pt idx="2">
                  <c:v>350</c:v>
                </c:pt>
                <c:pt idx="3">
                  <c:v>1070</c:v>
                </c:pt>
                <c:pt idx="4">
                  <c:v>5500</c:v>
                </c:pt>
                <c:pt idx="5">
                  <c:v>0</c:v>
                </c:pt>
                <c:pt idx="6">
                  <c:v>300</c:v>
                </c:pt>
                <c:pt idx="7">
                  <c:v>1750</c:v>
                </c:pt>
                <c:pt idx="8">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72D2-4726-A489-DE2A075ACE44}"/>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numFmt formatCode="#,##0.00_);[Red]\(#,##0.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6</xdr:col>
      <xdr:colOff>0</xdr:colOff>
      <xdr:row>4</xdr:row>
      <xdr:rowOff>0</xdr:rowOff>
    </xdr:from>
    <xdr:ext cx="5760000"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24</xdr:row>
      <xdr:rowOff>0</xdr:rowOff>
    </xdr:from>
    <xdr:ext cx="5760000" cy="324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rojects/pm-budget-vs-actual-exce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18" customHeight="1" x14ac:dyDescent="0.3">
      <c r="A11" s="7">
        <v>1</v>
      </c>
      <c r="B11" s="3" t="s">
        <v>7</v>
      </c>
    </row>
    <row r="12" spans="1:2" ht="30"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45" customHeight="1" x14ac:dyDescent="0.3">
      <c r="A16" s="7">
        <v>6</v>
      </c>
      <c r="B16" s="3" t="s">
        <v>12</v>
      </c>
    </row>
    <row r="18" spans="1:2" ht="18" customHeight="1" x14ac:dyDescent="0.3">
      <c r="B18" s="4" t="s">
        <v>13</v>
      </c>
    </row>
    <row r="19" spans="1:2" ht="18"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C3AED"/>
    <pageSetUpPr fitToPage="1"/>
  </sheetPr>
  <dimension ref="A1:D18"/>
  <sheetViews>
    <sheetView showGridLines="0" workbookViewId="0"/>
  </sheetViews>
  <sheetFormatPr defaultRowHeight="14.4" x14ac:dyDescent="0.3"/>
  <cols>
    <col min="1" max="2" width="30" customWidth="1"/>
    <col min="3" max="3" width="4" customWidth="1"/>
    <col min="4" max="4" width="26" customWidth="1"/>
  </cols>
  <sheetData>
    <row r="1" spans="1:4" ht="25.95" customHeight="1" x14ac:dyDescent="0.4">
      <c r="A1" s="1" t="s">
        <v>23</v>
      </c>
    </row>
    <row r="2" spans="1:4" x14ac:dyDescent="0.3">
      <c r="A2" s="2" t="s">
        <v>24</v>
      </c>
    </row>
    <row r="3" spans="1:4" x14ac:dyDescent="0.3">
      <c r="A3" s="12" t="s">
        <v>25</v>
      </c>
      <c r="B3" s="13" t="s">
        <v>26</v>
      </c>
      <c r="D3" s="14" t="s">
        <v>27</v>
      </c>
    </row>
    <row r="4" spans="1:4" x14ac:dyDescent="0.3">
      <c r="A4" s="12" t="s">
        <v>28</v>
      </c>
      <c r="B4" s="13" t="s">
        <v>29</v>
      </c>
      <c r="D4" s="15" t="s">
        <v>30</v>
      </c>
    </row>
    <row r="5" spans="1:4" x14ac:dyDescent="0.3">
      <c r="A5" s="12" t="s">
        <v>31</v>
      </c>
      <c r="B5" s="16">
        <v>46296</v>
      </c>
      <c r="D5" s="15" t="s">
        <v>32</v>
      </c>
    </row>
    <row r="6" spans="1:4" x14ac:dyDescent="0.3">
      <c r="D6" s="15" t="s">
        <v>33</v>
      </c>
    </row>
    <row r="7" spans="1:4" x14ac:dyDescent="0.3">
      <c r="A7" s="12" t="s">
        <v>34</v>
      </c>
      <c r="B7" s="17">
        <f>Budget!C46</f>
        <v>19250</v>
      </c>
      <c r="D7" s="15" t="s">
        <v>35</v>
      </c>
    </row>
    <row r="8" spans="1:4" x14ac:dyDescent="0.3">
      <c r="A8" s="12" t="s">
        <v>36</v>
      </c>
      <c r="B8" s="17">
        <f>Budget!H46</f>
        <v>19370</v>
      </c>
      <c r="D8" s="15" t="s">
        <v>37</v>
      </c>
    </row>
    <row r="9" spans="1:4" x14ac:dyDescent="0.3">
      <c r="A9" s="12" t="s">
        <v>38</v>
      </c>
      <c r="B9" s="18">
        <f>B7-B8</f>
        <v>-120</v>
      </c>
      <c r="D9" s="15" t="s">
        <v>39</v>
      </c>
    </row>
    <row r="10" spans="1:4" x14ac:dyDescent="0.3">
      <c r="D10" s="15" t="s">
        <v>40</v>
      </c>
    </row>
    <row r="11" spans="1:4" x14ac:dyDescent="0.3">
      <c r="A11" s="32" t="s">
        <v>41</v>
      </c>
      <c r="B11" s="33"/>
      <c r="D11" s="15" t="s">
        <v>42</v>
      </c>
    </row>
    <row r="12" spans="1:4" x14ac:dyDescent="0.3">
      <c r="A12" s="33"/>
      <c r="B12" s="33"/>
      <c r="D12" s="15" t="s">
        <v>43</v>
      </c>
    </row>
    <row r="13" spans="1:4" x14ac:dyDescent="0.3">
      <c r="D13" s="15"/>
    </row>
    <row r="14" spans="1:4" x14ac:dyDescent="0.3">
      <c r="D14" s="15"/>
    </row>
    <row r="15" spans="1:4" x14ac:dyDescent="0.3">
      <c r="D15" s="15"/>
    </row>
    <row r="16" spans="1:4" x14ac:dyDescent="0.3">
      <c r="D16" s="15"/>
    </row>
    <row r="17" spans="4:4" x14ac:dyDescent="0.3">
      <c r="D17" s="15"/>
    </row>
    <row r="18" spans="4:4" x14ac:dyDescent="0.3">
      <c r="D18" s="15"/>
    </row>
  </sheetData>
  <mergeCells count="1">
    <mergeCell ref="A11:B12"/>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C3AED"/>
    <pageSetUpPr fitToPage="1"/>
  </sheetPr>
  <dimension ref="A1:K46"/>
  <sheetViews>
    <sheetView showGridLines="0" workbookViewId="0">
      <pane xSplit="1" ySplit="5" topLeftCell="B6" activePane="bottomRight" state="frozen"/>
      <selection pane="topRight"/>
      <selection pane="bottomLeft"/>
      <selection pane="bottomRight"/>
    </sheetView>
  </sheetViews>
  <sheetFormatPr defaultRowHeight="14.4" x14ac:dyDescent="0.3"/>
  <cols>
    <col min="1" max="1" width="34" customWidth="1"/>
    <col min="2" max="2" width="20" customWidth="1"/>
    <col min="3" max="6" width="13" customWidth="1"/>
    <col min="7" max="8" width="14" customWidth="1"/>
    <col min="9" max="9" width="13" customWidth="1"/>
    <col min="10" max="10" width="10" customWidth="1"/>
    <col min="11" max="11" width="12" customWidth="1"/>
  </cols>
  <sheetData>
    <row r="1" spans="1:11" ht="25.95" customHeight="1" x14ac:dyDescent="0.4">
      <c r="A1" s="1" t="s">
        <v>44</v>
      </c>
    </row>
    <row r="2" spans="1:11" x14ac:dyDescent="0.3">
      <c r="A2" s="2" t="s">
        <v>45</v>
      </c>
    </row>
    <row r="3" spans="1:11" x14ac:dyDescent="0.3">
      <c r="A3" s="12" t="str">
        <f>"Project: "&amp;Settings!B3&amp;"   ·   Currency: "&amp;Settings!B4</f>
        <v>Project: Company website redesign   ·   Currency: USD</v>
      </c>
    </row>
    <row r="5" spans="1:11" ht="31.95" customHeight="1" x14ac:dyDescent="0.3">
      <c r="A5" s="19" t="s">
        <v>46</v>
      </c>
      <c r="B5" s="19" t="s">
        <v>47</v>
      </c>
      <c r="C5" s="19" t="str">
        <f>"Budget ("&amp;Settings!$B$4&amp;")"</f>
        <v>Budget (USD)</v>
      </c>
      <c r="D5" s="19" t="str">
        <f>"Committed ("&amp;Settings!$B$4&amp;")"</f>
        <v>Committed (USD)</v>
      </c>
      <c r="E5" s="19" t="str">
        <f>"Actual (paid) ("&amp;Settings!$B$4&amp;")"</f>
        <v>Actual (paid) (USD)</v>
      </c>
      <c r="F5" s="19" t="str">
        <f>"Remaining ("&amp;Settings!$B$4&amp;")"</f>
        <v>Remaining (USD)</v>
      </c>
      <c r="G5" s="19" t="str">
        <f>"Estimate to complete ("&amp;Settings!$B$4&amp;")"</f>
        <v>Estimate to complete (USD)</v>
      </c>
      <c r="H5" s="19" t="str">
        <f>"Forecast at completion ("&amp;Settings!$B$4&amp;")"</f>
        <v>Forecast at completion (USD)</v>
      </c>
      <c r="I5" s="19" t="str">
        <f>"Variance ("&amp;Settings!$B$4&amp;")"</f>
        <v>Variance (USD)</v>
      </c>
      <c r="J5" s="19" t="s">
        <v>48</v>
      </c>
      <c r="K5" s="19" t="s">
        <v>49</v>
      </c>
    </row>
    <row r="6" spans="1:11" x14ac:dyDescent="0.3">
      <c r="A6" s="15" t="s">
        <v>50</v>
      </c>
      <c r="B6" s="15" t="s">
        <v>30</v>
      </c>
      <c r="C6" s="20">
        <v>4000</v>
      </c>
      <c r="D6" s="21">
        <f>IF($A6="","",SUMIFS(Spending!$F$6:$F$405,Spending!$B$6:$B$405,$A6,Spending!$G$6:$G$405,"Committed"))</f>
        <v>0</v>
      </c>
      <c r="E6" s="21">
        <f>IF($A6="","",SUMIFS(Spending!$F$6:$F$405,Spending!$B$6:$B$405,$A6,Spending!$G$6:$G$405,"Paid"))</f>
        <v>2000</v>
      </c>
      <c r="F6" s="21">
        <f t="shared" ref="F6:F45" si="0">IF($A6="","",N($C6)-$D6-$E6)</f>
        <v>2000</v>
      </c>
      <c r="G6" s="20"/>
      <c r="H6" s="21">
        <f t="shared" ref="H6:H45" si="1">IF($A6="","",$E6+$D6+IF($G6="",MAX(0,$F6),N($G6)))</f>
        <v>4000</v>
      </c>
      <c r="I6" s="21">
        <f t="shared" ref="I6:I45" si="2">IF($A6="","",N($C6)-$H6)</f>
        <v>0</v>
      </c>
      <c r="J6" s="22">
        <f t="shared" ref="J6:J45" si="3">IF(OR($A6="",N($C6)=0),"",$I6/$C6)</f>
        <v>0</v>
      </c>
      <c r="K6" s="23" t="str">
        <f t="shared" ref="K6:K45" si="4">IF($A6="","",IF($H6&gt;N($C6),"Over budget",IF(OR($D6+$E6&gt;=0.9*N($C6),AND($G6&lt;&gt;"",$H6&gt;=0.95*N($C6))),"Watch","OK")))</f>
        <v>OK</v>
      </c>
    </row>
    <row r="7" spans="1:11" x14ac:dyDescent="0.3">
      <c r="A7" s="15" t="s">
        <v>51</v>
      </c>
      <c r="B7" s="15" t="s">
        <v>30</v>
      </c>
      <c r="C7" s="20">
        <v>6500</v>
      </c>
      <c r="D7" s="21">
        <f>IF($A7="","",SUMIFS(Spending!$F$6:$F$405,Spending!$B$6:$B$405,$A7,Spending!$G$6:$G$405,"Committed"))</f>
        <v>0</v>
      </c>
      <c r="E7" s="21">
        <f>IF($A7="","",SUMIFS(Spending!$F$6:$F$405,Spending!$B$6:$B$405,$A7,Spending!$G$6:$G$405,"Paid"))</f>
        <v>1600</v>
      </c>
      <c r="F7" s="21">
        <f t="shared" si="0"/>
        <v>4900</v>
      </c>
      <c r="G7" s="20">
        <v>4800</v>
      </c>
      <c r="H7" s="21">
        <f t="shared" si="1"/>
        <v>6400</v>
      </c>
      <c r="I7" s="21">
        <f t="shared" si="2"/>
        <v>100</v>
      </c>
      <c r="J7" s="22">
        <f t="shared" si="3"/>
        <v>1.5384615384615385E-2</v>
      </c>
      <c r="K7" s="23" t="str">
        <f t="shared" si="4"/>
        <v>Watch</v>
      </c>
    </row>
    <row r="8" spans="1:11" x14ac:dyDescent="0.3">
      <c r="A8" s="15" t="s">
        <v>52</v>
      </c>
      <c r="B8" s="15" t="s">
        <v>37</v>
      </c>
      <c r="C8" s="20">
        <v>3000</v>
      </c>
      <c r="D8" s="21">
        <f>IF($A8="","",SUMIFS(Spending!$F$6:$F$405,Spending!$B$6:$B$405,$A8,Spending!$G$6:$G$405,"Committed"))</f>
        <v>1700</v>
      </c>
      <c r="E8" s="21">
        <f>IF($A8="","",SUMIFS(Spending!$F$6:$F$405,Spending!$B$6:$B$405,$A8,Spending!$G$6:$G$405,"Paid"))</f>
        <v>1500</v>
      </c>
      <c r="F8" s="21">
        <f t="shared" si="0"/>
        <v>-200</v>
      </c>
      <c r="G8" s="20">
        <v>0</v>
      </c>
      <c r="H8" s="21">
        <f t="shared" si="1"/>
        <v>3200</v>
      </c>
      <c r="I8" s="21">
        <f t="shared" si="2"/>
        <v>-200</v>
      </c>
      <c r="J8" s="22">
        <f t="shared" si="3"/>
        <v>-6.6666666666666666E-2</v>
      </c>
      <c r="K8" s="23" t="str">
        <f t="shared" si="4"/>
        <v>Over budget</v>
      </c>
    </row>
    <row r="9" spans="1:11" x14ac:dyDescent="0.3">
      <c r="A9" s="15" t="s">
        <v>53</v>
      </c>
      <c r="B9" s="15" t="s">
        <v>37</v>
      </c>
      <c r="C9" s="20">
        <v>1500</v>
      </c>
      <c r="D9" s="21">
        <f>IF($A9="","",SUMIFS(Spending!$F$6:$F$405,Spending!$B$6:$B$405,$A9,Spending!$G$6:$G$405,"Committed"))</f>
        <v>0</v>
      </c>
      <c r="E9" s="21">
        <f>IF($A9="","",SUMIFS(Spending!$F$6:$F$405,Spending!$B$6:$B$405,$A9,Spending!$G$6:$G$405,"Paid"))</f>
        <v>0</v>
      </c>
      <c r="F9" s="21">
        <f t="shared" si="0"/>
        <v>1500</v>
      </c>
      <c r="G9" s="20"/>
      <c r="H9" s="21">
        <f t="shared" si="1"/>
        <v>1500</v>
      </c>
      <c r="I9" s="21">
        <f t="shared" si="2"/>
        <v>0</v>
      </c>
      <c r="J9" s="22">
        <f t="shared" si="3"/>
        <v>0</v>
      </c>
      <c r="K9" s="23" t="str">
        <f t="shared" si="4"/>
        <v>OK</v>
      </c>
    </row>
    <row r="10" spans="1:11" x14ac:dyDescent="0.3">
      <c r="A10" s="15" t="s">
        <v>54</v>
      </c>
      <c r="B10" s="15" t="s">
        <v>35</v>
      </c>
      <c r="C10" s="20">
        <v>600</v>
      </c>
      <c r="D10" s="21">
        <f>IF($A10="","",SUMIFS(Spending!$F$6:$F$405,Spending!$B$6:$B$405,$A10,Spending!$G$6:$G$405,"Committed"))</f>
        <v>0</v>
      </c>
      <c r="E10" s="21">
        <f>IF($A10="","",SUMIFS(Spending!$F$6:$F$405,Spending!$B$6:$B$405,$A10,Spending!$G$6:$G$405,"Paid"))</f>
        <v>540</v>
      </c>
      <c r="F10" s="21">
        <f t="shared" si="0"/>
        <v>60</v>
      </c>
      <c r="G10" s="20"/>
      <c r="H10" s="21">
        <f t="shared" si="1"/>
        <v>600</v>
      </c>
      <c r="I10" s="21">
        <f t="shared" si="2"/>
        <v>0</v>
      </c>
      <c r="J10" s="22">
        <f t="shared" si="3"/>
        <v>0</v>
      </c>
      <c r="K10" s="23" t="str">
        <f t="shared" si="4"/>
        <v>Watch</v>
      </c>
    </row>
    <row r="11" spans="1:11" x14ac:dyDescent="0.3">
      <c r="A11" s="15" t="s">
        <v>55</v>
      </c>
      <c r="B11" s="15" t="s">
        <v>35</v>
      </c>
      <c r="C11" s="20">
        <v>450</v>
      </c>
      <c r="D11" s="21">
        <f>IF($A11="","",SUMIFS(Spending!$F$6:$F$405,Spending!$B$6:$B$405,$A11,Spending!$G$6:$G$405,"Committed"))</f>
        <v>0</v>
      </c>
      <c r="E11" s="21">
        <f>IF($A11="","",SUMIFS(Spending!$F$6:$F$405,Spending!$B$6:$B$405,$A11,Spending!$G$6:$G$405,"Paid"))</f>
        <v>470</v>
      </c>
      <c r="F11" s="21">
        <f t="shared" si="0"/>
        <v>-20</v>
      </c>
      <c r="G11" s="20"/>
      <c r="H11" s="21">
        <f t="shared" si="1"/>
        <v>470</v>
      </c>
      <c r="I11" s="21">
        <f t="shared" si="2"/>
        <v>-20</v>
      </c>
      <c r="J11" s="22">
        <f t="shared" si="3"/>
        <v>-4.4444444444444446E-2</v>
      </c>
      <c r="K11" s="23" t="str">
        <f t="shared" si="4"/>
        <v>Over budget</v>
      </c>
    </row>
    <row r="12" spans="1:11" x14ac:dyDescent="0.3">
      <c r="A12" s="15" t="s">
        <v>56</v>
      </c>
      <c r="B12" s="15" t="s">
        <v>37</v>
      </c>
      <c r="C12" s="20">
        <v>800</v>
      </c>
      <c r="D12" s="21">
        <f>IF($A12="","",SUMIFS(Spending!$F$6:$F$405,Spending!$B$6:$B$405,$A12,Spending!$G$6:$G$405,"Committed"))</f>
        <v>800</v>
      </c>
      <c r="E12" s="21">
        <f>IF($A12="","",SUMIFS(Spending!$F$6:$F$405,Spending!$B$6:$B$405,$A12,Spending!$G$6:$G$405,"Paid"))</f>
        <v>0</v>
      </c>
      <c r="F12" s="21">
        <f t="shared" si="0"/>
        <v>0</v>
      </c>
      <c r="G12" s="20"/>
      <c r="H12" s="21">
        <f t="shared" si="1"/>
        <v>800</v>
      </c>
      <c r="I12" s="21">
        <f t="shared" si="2"/>
        <v>0</v>
      </c>
      <c r="J12" s="22">
        <f t="shared" si="3"/>
        <v>0</v>
      </c>
      <c r="K12" s="23" t="str">
        <f t="shared" si="4"/>
        <v>Watch</v>
      </c>
    </row>
    <row r="13" spans="1:11" x14ac:dyDescent="0.3">
      <c r="A13" s="15" t="s">
        <v>57</v>
      </c>
      <c r="B13" s="15" t="s">
        <v>33</v>
      </c>
      <c r="C13" s="20">
        <v>350</v>
      </c>
      <c r="D13" s="21">
        <f>IF($A13="","",SUMIFS(Spending!$F$6:$F$405,Spending!$B$6:$B$405,$A13,Spending!$G$6:$G$405,"Committed"))</f>
        <v>0</v>
      </c>
      <c r="E13" s="21">
        <f>IF($A13="","",SUMIFS(Spending!$F$6:$F$405,Spending!$B$6:$B$405,$A13,Spending!$G$6:$G$405,"Paid"))</f>
        <v>0</v>
      </c>
      <c r="F13" s="21">
        <f t="shared" si="0"/>
        <v>350</v>
      </c>
      <c r="G13" s="20"/>
      <c r="H13" s="21">
        <f t="shared" si="1"/>
        <v>350</v>
      </c>
      <c r="I13" s="21">
        <f t="shared" si="2"/>
        <v>0</v>
      </c>
      <c r="J13" s="22">
        <f t="shared" si="3"/>
        <v>0</v>
      </c>
      <c r="K13" s="23" t="str">
        <f t="shared" si="4"/>
        <v>OK</v>
      </c>
    </row>
    <row r="14" spans="1:11" x14ac:dyDescent="0.3">
      <c r="A14" s="15" t="s">
        <v>58</v>
      </c>
      <c r="B14" s="15" t="s">
        <v>40</v>
      </c>
      <c r="C14" s="20">
        <v>300</v>
      </c>
      <c r="D14" s="21">
        <f>IF($A14="","",SUMIFS(Spending!$F$6:$F$405,Spending!$B$6:$B$405,$A14,Spending!$G$6:$G$405,"Committed"))</f>
        <v>0</v>
      </c>
      <c r="E14" s="21">
        <f>IF($A14="","",SUMIFS(Spending!$F$6:$F$405,Spending!$B$6:$B$405,$A14,Spending!$G$6:$G$405,"Paid"))</f>
        <v>0</v>
      </c>
      <c r="F14" s="21">
        <f t="shared" si="0"/>
        <v>300</v>
      </c>
      <c r="G14" s="20"/>
      <c r="H14" s="21">
        <f t="shared" si="1"/>
        <v>300</v>
      </c>
      <c r="I14" s="21">
        <f t="shared" si="2"/>
        <v>0</v>
      </c>
      <c r="J14" s="22">
        <f t="shared" si="3"/>
        <v>0</v>
      </c>
      <c r="K14" s="23" t="str">
        <f t="shared" si="4"/>
        <v>OK</v>
      </c>
    </row>
    <row r="15" spans="1:11" x14ac:dyDescent="0.3">
      <c r="A15" s="15" t="s">
        <v>59</v>
      </c>
      <c r="B15" s="15" t="s">
        <v>42</v>
      </c>
      <c r="C15" s="20">
        <v>1750</v>
      </c>
      <c r="D15" s="21">
        <f>IF($A15="","",SUMIFS(Spending!$F$6:$F$405,Spending!$B$6:$B$405,$A15,Spending!$G$6:$G$405,"Committed"))</f>
        <v>400</v>
      </c>
      <c r="E15" s="21">
        <f>IF($A15="","",SUMIFS(Spending!$F$6:$F$405,Spending!$B$6:$B$405,$A15,Spending!$G$6:$G$405,"Paid"))</f>
        <v>0</v>
      </c>
      <c r="F15" s="21">
        <f t="shared" si="0"/>
        <v>1350</v>
      </c>
      <c r="G15" s="20"/>
      <c r="H15" s="21">
        <f t="shared" si="1"/>
        <v>1750</v>
      </c>
      <c r="I15" s="21">
        <f t="shared" si="2"/>
        <v>0</v>
      </c>
      <c r="J15" s="22">
        <f t="shared" si="3"/>
        <v>0</v>
      </c>
      <c r="K15" s="23" t="str">
        <f t="shared" si="4"/>
        <v>OK</v>
      </c>
    </row>
    <row r="16" spans="1:11" x14ac:dyDescent="0.3">
      <c r="A16" s="15"/>
      <c r="B16" s="15"/>
      <c r="C16" s="20"/>
      <c r="D16" s="21" t="str">
        <f>IF($A16="","",SUMIFS(Spending!$F$6:$F$405,Spending!$B$6:$B$405,$A16,Spending!$G$6:$G$405,"Committed"))</f>
        <v/>
      </c>
      <c r="E16" s="21" t="str">
        <f>IF($A16="","",SUMIFS(Spending!$F$6:$F$405,Spending!$B$6:$B$405,$A16,Spending!$G$6:$G$405,"Paid"))</f>
        <v/>
      </c>
      <c r="F16" s="21" t="str">
        <f t="shared" si="0"/>
        <v/>
      </c>
      <c r="G16" s="20"/>
      <c r="H16" s="21" t="str">
        <f t="shared" si="1"/>
        <v/>
      </c>
      <c r="I16" s="21" t="str">
        <f t="shared" si="2"/>
        <v/>
      </c>
      <c r="J16" s="22" t="str">
        <f t="shared" si="3"/>
        <v/>
      </c>
      <c r="K16" s="23" t="str">
        <f t="shared" si="4"/>
        <v/>
      </c>
    </row>
    <row r="17" spans="1:11" x14ac:dyDescent="0.3">
      <c r="A17" s="15"/>
      <c r="B17" s="15"/>
      <c r="C17" s="20"/>
      <c r="D17" s="21" t="str">
        <f>IF($A17="","",SUMIFS(Spending!$F$6:$F$405,Spending!$B$6:$B$405,$A17,Spending!$G$6:$G$405,"Committed"))</f>
        <v/>
      </c>
      <c r="E17" s="21" t="str">
        <f>IF($A17="","",SUMIFS(Spending!$F$6:$F$405,Spending!$B$6:$B$405,$A17,Spending!$G$6:$G$405,"Paid"))</f>
        <v/>
      </c>
      <c r="F17" s="21" t="str">
        <f t="shared" si="0"/>
        <v/>
      </c>
      <c r="G17" s="20"/>
      <c r="H17" s="21" t="str">
        <f t="shared" si="1"/>
        <v/>
      </c>
      <c r="I17" s="21" t="str">
        <f t="shared" si="2"/>
        <v/>
      </c>
      <c r="J17" s="22" t="str">
        <f t="shared" si="3"/>
        <v/>
      </c>
      <c r="K17" s="23" t="str">
        <f t="shared" si="4"/>
        <v/>
      </c>
    </row>
    <row r="18" spans="1:11" x14ac:dyDescent="0.3">
      <c r="A18" s="15"/>
      <c r="B18" s="15"/>
      <c r="C18" s="20"/>
      <c r="D18" s="21" t="str">
        <f>IF($A18="","",SUMIFS(Spending!$F$6:$F$405,Spending!$B$6:$B$405,$A18,Spending!$G$6:$G$405,"Committed"))</f>
        <v/>
      </c>
      <c r="E18" s="21" t="str">
        <f>IF($A18="","",SUMIFS(Spending!$F$6:$F$405,Spending!$B$6:$B$405,$A18,Spending!$G$6:$G$405,"Paid"))</f>
        <v/>
      </c>
      <c r="F18" s="21" t="str">
        <f t="shared" si="0"/>
        <v/>
      </c>
      <c r="G18" s="20"/>
      <c r="H18" s="21" t="str">
        <f t="shared" si="1"/>
        <v/>
      </c>
      <c r="I18" s="21" t="str">
        <f t="shared" si="2"/>
        <v/>
      </c>
      <c r="J18" s="22" t="str">
        <f t="shared" si="3"/>
        <v/>
      </c>
      <c r="K18" s="23" t="str">
        <f t="shared" si="4"/>
        <v/>
      </c>
    </row>
    <row r="19" spans="1:11" x14ac:dyDescent="0.3">
      <c r="A19" s="15"/>
      <c r="B19" s="15"/>
      <c r="C19" s="20"/>
      <c r="D19" s="21" t="str">
        <f>IF($A19="","",SUMIFS(Spending!$F$6:$F$405,Spending!$B$6:$B$405,$A19,Spending!$G$6:$G$405,"Committed"))</f>
        <v/>
      </c>
      <c r="E19" s="21" t="str">
        <f>IF($A19="","",SUMIFS(Spending!$F$6:$F$405,Spending!$B$6:$B$405,$A19,Spending!$G$6:$G$405,"Paid"))</f>
        <v/>
      </c>
      <c r="F19" s="21" t="str">
        <f t="shared" si="0"/>
        <v/>
      </c>
      <c r="G19" s="20"/>
      <c r="H19" s="21" t="str">
        <f t="shared" si="1"/>
        <v/>
      </c>
      <c r="I19" s="21" t="str">
        <f t="shared" si="2"/>
        <v/>
      </c>
      <c r="J19" s="22" t="str">
        <f t="shared" si="3"/>
        <v/>
      </c>
      <c r="K19" s="23" t="str">
        <f t="shared" si="4"/>
        <v/>
      </c>
    </row>
    <row r="20" spans="1:11" x14ac:dyDescent="0.3">
      <c r="A20" s="15"/>
      <c r="B20" s="15"/>
      <c r="C20" s="20"/>
      <c r="D20" s="21" t="str">
        <f>IF($A20="","",SUMIFS(Spending!$F$6:$F$405,Spending!$B$6:$B$405,$A20,Spending!$G$6:$G$405,"Committed"))</f>
        <v/>
      </c>
      <c r="E20" s="21" t="str">
        <f>IF($A20="","",SUMIFS(Spending!$F$6:$F$405,Spending!$B$6:$B$405,$A20,Spending!$G$6:$G$405,"Paid"))</f>
        <v/>
      </c>
      <c r="F20" s="21" t="str">
        <f t="shared" si="0"/>
        <v/>
      </c>
      <c r="G20" s="20"/>
      <c r="H20" s="21" t="str">
        <f t="shared" si="1"/>
        <v/>
      </c>
      <c r="I20" s="21" t="str">
        <f t="shared" si="2"/>
        <v/>
      </c>
      <c r="J20" s="22" t="str">
        <f t="shared" si="3"/>
        <v/>
      </c>
      <c r="K20" s="23" t="str">
        <f t="shared" si="4"/>
        <v/>
      </c>
    </row>
    <row r="21" spans="1:11" x14ac:dyDescent="0.3">
      <c r="A21" s="15"/>
      <c r="B21" s="15"/>
      <c r="C21" s="20"/>
      <c r="D21" s="21" t="str">
        <f>IF($A21="","",SUMIFS(Spending!$F$6:$F$405,Spending!$B$6:$B$405,$A21,Spending!$G$6:$G$405,"Committed"))</f>
        <v/>
      </c>
      <c r="E21" s="21" t="str">
        <f>IF($A21="","",SUMIFS(Spending!$F$6:$F$405,Spending!$B$6:$B$405,$A21,Spending!$G$6:$G$405,"Paid"))</f>
        <v/>
      </c>
      <c r="F21" s="21" t="str">
        <f t="shared" si="0"/>
        <v/>
      </c>
      <c r="G21" s="20"/>
      <c r="H21" s="21" t="str">
        <f t="shared" si="1"/>
        <v/>
      </c>
      <c r="I21" s="21" t="str">
        <f t="shared" si="2"/>
        <v/>
      </c>
      <c r="J21" s="22" t="str">
        <f t="shared" si="3"/>
        <v/>
      </c>
      <c r="K21" s="23" t="str">
        <f t="shared" si="4"/>
        <v/>
      </c>
    </row>
    <row r="22" spans="1:11" x14ac:dyDescent="0.3">
      <c r="A22" s="15"/>
      <c r="B22" s="15"/>
      <c r="C22" s="20"/>
      <c r="D22" s="21" t="str">
        <f>IF($A22="","",SUMIFS(Spending!$F$6:$F$405,Spending!$B$6:$B$405,$A22,Spending!$G$6:$G$405,"Committed"))</f>
        <v/>
      </c>
      <c r="E22" s="21" t="str">
        <f>IF($A22="","",SUMIFS(Spending!$F$6:$F$405,Spending!$B$6:$B$405,$A22,Spending!$G$6:$G$405,"Paid"))</f>
        <v/>
      </c>
      <c r="F22" s="21" t="str">
        <f t="shared" si="0"/>
        <v/>
      </c>
      <c r="G22" s="20"/>
      <c r="H22" s="21" t="str">
        <f t="shared" si="1"/>
        <v/>
      </c>
      <c r="I22" s="21" t="str">
        <f t="shared" si="2"/>
        <v/>
      </c>
      <c r="J22" s="22" t="str">
        <f t="shared" si="3"/>
        <v/>
      </c>
      <c r="K22" s="23" t="str">
        <f t="shared" si="4"/>
        <v/>
      </c>
    </row>
    <row r="23" spans="1:11" x14ac:dyDescent="0.3">
      <c r="A23" s="15"/>
      <c r="B23" s="15"/>
      <c r="C23" s="20"/>
      <c r="D23" s="21" t="str">
        <f>IF($A23="","",SUMIFS(Spending!$F$6:$F$405,Spending!$B$6:$B$405,$A23,Spending!$G$6:$G$405,"Committed"))</f>
        <v/>
      </c>
      <c r="E23" s="21" t="str">
        <f>IF($A23="","",SUMIFS(Spending!$F$6:$F$405,Spending!$B$6:$B$405,$A23,Spending!$G$6:$G$405,"Paid"))</f>
        <v/>
      </c>
      <c r="F23" s="21" t="str">
        <f t="shared" si="0"/>
        <v/>
      </c>
      <c r="G23" s="20"/>
      <c r="H23" s="21" t="str">
        <f t="shared" si="1"/>
        <v/>
      </c>
      <c r="I23" s="21" t="str">
        <f t="shared" si="2"/>
        <v/>
      </c>
      <c r="J23" s="22" t="str">
        <f t="shared" si="3"/>
        <v/>
      </c>
      <c r="K23" s="23" t="str">
        <f t="shared" si="4"/>
        <v/>
      </c>
    </row>
    <row r="24" spans="1:11" x14ac:dyDescent="0.3">
      <c r="A24" s="15"/>
      <c r="B24" s="15"/>
      <c r="C24" s="20"/>
      <c r="D24" s="21" t="str">
        <f>IF($A24="","",SUMIFS(Spending!$F$6:$F$405,Spending!$B$6:$B$405,$A24,Spending!$G$6:$G$405,"Committed"))</f>
        <v/>
      </c>
      <c r="E24" s="21" t="str">
        <f>IF($A24="","",SUMIFS(Spending!$F$6:$F$405,Spending!$B$6:$B$405,$A24,Spending!$G$6:$G$405,"Paid"))</f>
        <v/>
      </c>
      <c r="F24" s="21" t="str">
        <f t="shared" si="0"/>
        <v/>
      </c>
      <c r="G24" s="20"/>
      <c r="H24" s="21" t="str">
        <f t="shared" si="1"/>
        <v/>
      </c>
      <c r="I24" s="21" t="str">
        <f t="shared" si="2"/>
        <v/>
      </c>
      <c r="J24" s="22" t="str">
        <f t="shared" si="3"/>
        <v/>
      </c>
      <c r="K24" s="23" t="str">
        <f t="shared" si="4"/>
        <v/>
      </c>
    </row>
    <row r="25" spans="1:11" x14ac:dyDescent="0.3">
      <c r="A25" s="15"/>
      <c r="B25" s="15"/>
      <c r="C25" s="20"/>
      <c r="D25" s="21" t="str">
        <f>IF($A25="","",SUMIFS(Spending!$F$6:$F$405,Spending!$B$6:$B$405,$A25,Spending!$G$6:$G$405,"Committed"))</f>
        <v/>
      </c>
      <c r="E25" s="21" t="str">
        <f>IF($A25="","",SUMIFS(Spending!$F$6:$F$405,Spending!$B$6:$B$405,$A25,Spending!$G$6:$G$405,"Paid"))</f>
        <v/>
      </c>
      <c r="F25" s="21" t="str">
        <f t="shared" si="0"/>
        <v/>
      </c>
      <c r="G25" s="20"/>
      <c r="H25" s="21" t="str">
        <f t="shared" si="1"/>
        <v/>
      </c>
      <c r="I25" s="21" t="str">
        <f t="shared" si="2"/>
        <v/>
      </c>
      <c r="J25" s="22" t="str">
        <f t="shared" si="3"/>
        <v/>
      </c>
      <c r="K25" s="23" t="str">
        <f t="shared" si="4"/>
        <v/>
      </c>
    </row>
    <row r="26" spans="1:11" x14ac:dyDescent="0.3">
      <c r="A26" s="15"/>
      <c r="B26" s="15"/>
      <c r="C26" s="20"/>
      <c r="D26" s="21" t="str">
        <f>IF($A26="","",SUMIFS(Spending!$F$6:$F$405,Spending!$B$6:$B$405,$A26,Spending!$G$6:$G$405,"Committed"))</f>
        <v/>
      </c>
      <c r="E26" s="21" t="str">
        <f>IF($A26="","",SUMIFS(Spending!$F$6:$F$405,Spending!$B$6:$B$405,$A26,Spending!$G$6:$G$405,"Paid"))</f>
        <v/>
      </c>
      <c r="F26" s="21" t="str">
        <f t="shared" si="0"/>
        <v/>
      </c>
      <c r="G26" s="20"/>
      <c r="H26" s="21" t="str">
        <f t="shared" si="1"/>
        <v/>
      </c>
      <c r="I26" s="21" t="str">
        <f t="shared" si="2"/>
        <v/>
      </c>
      <c r="J26" s="22" t="str">
        <f t="shared" si="3"/>
        <v/>
      </c>
      <c r="K26" s="23" t="str">
        <f t="shared" si="4"/>
        <v/>
      </c>
    </row>
    <row r="27" spans="1:11" x14ac:dyDescent="0.3">
      <c r="A27" s="15"/>
      <c r="B27" s="15"/>
      <c r="C27" s="20"/>
      <c r="D27" s="21" t="str">
        <f>IF($A27="","",SUMIFS(Spending!$F$6:$F$405,Spending!$B$6:$B$405,$A27,Spending!$G$6:$G$405,"Committed"))</f>
        <v/>
      </c>
      <c r="E27" s="21" t="str">
        <f>IF($A27="","",SUMIFS(Spending!$F$6:$F$405,Spending!$B$6:$B$405,$A27,Spending!$G$6:$G$405,"Paid"))</f>
        <v/>
      </c>
      <c r="F27" s="21" t="str">
        <f t="shared" si="0"/>
        <v/>
      </c>
      <c r="G27" s="20"/>
      <c r="H27" s="21" t="str">
        <f t="shared" si="1"/>
        <v/>
      </c>
      <c r="I27" s="21" t="str">
        <f t="shared" si="2"/>
        <v/>
      </c>
      <c r="J27" s="22" t="str">
        <f t="shared" si="3"/>
        <v/>
      </c>
      <c r="K27" s="23" t="str">
        <f t="shared" si="4"/>
        <v/>
      </c>
    </row>
    <row r="28" spans="1:11" x14ac:dyDescent="0.3">
      <c r="A28" s="15"/>
      <c r="B28" s="15"/>
      <c r="C28" s="20"/>
      <c r="D28" s="21" t="str">
        <f>IF($A28="","",SUMIFS(Spending!$F$6:$F$405,Spending!$B$6:$B$405,$A28,Spending!$G$6:$G$405,"Committed"))</f>
        <v/>
      </c>
      <c r="E28" s="21" t="str">
        <f>IF($A28="","",SUMIFS(Spending!$F$6:$F$405,Spending!$B$6:$B$405,$A28,Spending!$G$6:$G$405,"Paid"))</f>
        <v/>
      </c>
      <c r="F28" s="21" t="str">
        <f t="shared" si="0"/>
        <v/>
      </c>
      <c r="G28" s="20"/>
      <c r="H28" s="21" t="str">
        <f t="shared" si="1"/>
        <v/>
      </c>
      <c r="I28" s="21" t="str">
        <f t="shared" si="2"/>
        <v/>
      </c>
      <c r="J28" s="22" t="str">
        <f t="shared" si="3"/>
        <v/>
      </c>
      <c r="K28" s="23" t="str">
        <f t="shared" si="4"/>
        <v/>
      </c>
    </row>
    <row r="29" spans="1:11" x14ac:dyDescent="0.3">
      <c r="A29" s="15"/>
      <c r="B29" s="15"/>
      <c r="C29" s="20"/>
      <c r="D29" s="21" t="str">
        <f>IF($A29="","",SUMIFS(Spending!$F$6:$F$405,Spending!$B$6:$B$405,$A29,Spending!$G$6:$G$405,"Committed"))</f>
        <v/>
      </c>
      <c r="E29" s="21" t="str">
        <f>IF($A29="","",SUMIFS(Spending!$F$6:$F$405,Spending!$B$6:$B$405,$A29,Spending!$G$6:$G$405,"Paid"))</f>
        <v/>
      </c>
      <c r="F29" s="21" t="str">
        <f t="shared" si="0"/>
        <v/>
      </c>
      <c r="G29" s="20"/>
      <c r="H29" s="21" t="str">
        <f t="shared" si="1"/>
        <v/>
      </c>
      <c r="I29" s="21" t="str">
        <f t="shared" si="2"/>
        <v/>
      </c>
      <c r="J29" s="22" t="str">
        <f t="shared" si="3"/>
        <v/>
      </c>
      <c r="K29" s="23" t="str">
        <f t="shared" si="4"/>
        <v/>
      </c>
    </row>
    <row r="30" spans="1:11" x14ac:dyDescent="0.3">
      <c r="A30" s="15"/>
      <c r="B30" s="15"/>
      <c r="C30" s="20"/>
      <c r="D30" s="21" t="str">
        <f>IF($A30="","",SUMIFS(Spending!$F$6:$F$405,Spending!$B$6:$B$405,$A30,Spending!$G$6:$G$405,"Committed"))</f>
        <v/>
      </c>
      <c r="E30" s="21" t="str">
        <f>IF($A30="","",SUMIFS(Spending!$F$6:$F$405,Spending!$B$6:$B$405,$A30,Spending!$G$6:$G$405,"Paid"))</f>
        <v/>
      </c>
      <c r="F30" s="21" t="str">
        <f t="shared" si="0"/>
        <v/>
      </c>
      <c r="G30" s="20"/>
      <c r="H30" s="21" t="str">
        <f t="shared" si="1"/>
        <v/>
      </c>
      <c r="I30" s="21" t="str">
        <f t="shared" si="2"/>
        <v/>
      </c>
      <c r="J30" s="22" t="str">
        <f t="shared" si="3"/>
        <v/>
      </c>
      <c r="K30" s="23" t="str">
        <f t="shared" si="4"/>
        <v/>
      </c>
    </row>
    <row r="31" spans="1:11" x14ac:dyDescent="0.3">
      <c r="A31" s="15"/>
      <c r="B31" s="15"/>
      <c r="C31" s="20"/>
      <c r="D31" s="21" t="str">
        <f>IF($A31="","",SUMIFS(Spending!$F$6:$F$405,Spending!$B$6:$B$405,$A31,Spending!$G$6:$G$405,"Committed"))</f>
        <v/>
      </c>
      <c r="E31" s="21" t="str">
        <f>IF($A31="","",SUMIFS(Spending!$F$6:$F$405,Spending!$B$6:$B$405,$A31,Spending!$G$6:$G$405,"Paid"))</f>
        <v/>
      </c>
      <c r="F31" s="21" t="str">
        <f t="shared" si="0"/>
        <v/>
      </c>
      <c r="G31" s="20"/>
      <c r="H31" s="21" t="str">
        <f t="shared" si="1"/>
        <v/>
      </c>
      <c r="I31" s="21" t="str">
        <f t="shared" si="2"/>
        <v/>
      </c>
      <c r="J31" s="22" t="str">
        <f t="shared" si="3"/>
        <v/>
      </c>
      <c r="K31" s="23" t="str">
        <f t="shared" si="4"/>
        <v/>
      </c>
    </row>
    <row r="32" spans="1:11" x14ac:dyDescent="0.3">
      <c r="A32" s="15"/>
      <c r="B32" s="15"/>
      <c r="C32" s="20"/>
      <c r="D32" s="21" t="str">
        <f>IF($A32="","",SUMIFS(Spending!$F$6:$F$405,Spending!$B$6:$B$405,$A32,Spending!$G$6:$G$405,"Committed"))</f>
        <v/>
      </c>
      <c r="E32" s="21" t="str">
        <f>IF($A32="","",SUMIFS(Spending!$F$6:$F$405,Spending!$B$6:$B$405,$A32,Spending!$G$6:$G$405,"Paid"))</f>
        <v/>
      </c>
      <c r="F32" s="21" t="str">
        <f t="shared" si="0"/>
        <v/>
      </c>
      <c r="G32" s="20"/>
      <c r="H32" s="21" t="str">
        <f t="shared" si="1"/>
        <v/>
      </c>
      <c r="I32" s="21" t="str">
        <f t="shared" si="2"/>
        <v/>
      </c>
      <c r="J32" s="22" t="str">
        <f t="shared" si="3"/>
        <v/>
      </c>
      <c r="K32" s="23" t="str">
        <f t="shared" si="4"/>
        <v/>
      </c>
    </row>
    <row r="33" spans="1:11" x14ac:dyDescent="0.3">
      <c r="A33" s="15"/>
      <c r="B33" s="15"/>
      <c r="C33" s="20"/>
      <c r="D33" s="21" t="str">
        <f>IF($A33="","",SUMIFS(Spending!$F$6:$F$405,Spending!$B$6:$B$405,$A33,Spending!$G$6:$G$405,"Committed"))</f>
        <v/>
      </c>
      <c r="E33" s="21" t="str">
        <f>IF($A33="","",SUMIFS(Spending!$F$6:$F$405,Spending!$B$6:$B$405,$A33,Spending!$G$6:$G$405,"Paid"))</f>
        <v/>
      </c>
      <c r="F33" s="21" t="str">
        <f t="shared" si="0"/>
        <v/>
      </c>
      <c r="G33" s="20"/>
      <c r="H33" s="21" t="str">
        <f t="shared" si="1"/>
        <v/>
      </c>
      <c r="I33" s="21" t="str">
        <f t="shared" si="2"/>
        <v/>
      </c>
      <c r="J33" s="22" t="str">
        <f t="shared" si="3"/>
        <v/>
      </c>
      <c r="K33" s="23" t="str">
        <f t="shared" si="4"/>
        <v/>
      </c>
    </row>
    <row r="34" spans="1:11" x14ac:dyDescent="0.3">
      <c r="A34" s="15"/>
      <c r="B34" s="15"/>
      <c r="C34" s="20"/>
      <c r="D34" s="21" t="str">
        <f>IF($A34="","",SUMIFS(Spending!$F$6:$F$405,Spending!$B$6:$B$405,$A34,Spending!$G$6:$G$405,"Committed"))</f>
        <v/>
      </c>
      <c r="E34" s="21" t="str">
        <f>IF($A34="","",SUMIFS(Spending!$F$6:$F$405,Spending!$B$6:$B$405,$A34,Spending!$G$6:$G$405,"Paid"))</f>
        <v/>
      </c>
      <c r="F34" s="21" t="str">
        <f t="shared" si="0"/>
        <v/>
      </c>
      <c r="G34" s="20"/>
      <c r="H34" s="21" t="str">
        <f t="shared" si="1"/>
        <v/>
      </c>
      <c r="I34" s="21" t="str">
        <f t="shared" si="2"/>
        <v/>
      </c>
      <c r="J34" s="22" t="str">
        <f t="shared" si="3"/>
        <v/>
      </c>
      <c r="K34" s="23" t="str">
        <f t="shared" si="4"/>
        <v/>
      </c>
    </row>
    <row r="35" spans="1:11" x14ac:dyDescent="0.3">
      <c r="A35" s="15"/>
      <c r="B35" s="15"/>
      <c r="C35" s="20"/>
      <c r="D35" s="21" t="str">
        <f>IF($A35="","",SUMIFS(Spending!$F$6:$F$405,Spending!$B$6:$B$405,$A35,Spending!$G$6:$G$405,"Committed"))</f>
        <v/>
      </c>
      <c r="E35" s="21" t="str">
        <f>IF($A35="","",SUMIFS(Spending!$F$6:$F$405,Spending!$B$6:$B$405,$A35,Spending!$G$6:$G$405,"Paid"))</f>
        <v/>
      </c>
      <c r="F35" s="21" t="str">
        <f t="shared" si="0"/>
        <v/>
      </c>
      <c r="G35" s="20"/>
      <c r="H35" s="21" t="str">
        <f t="shared" si="1"/>
        <v/>
      </c>
      <c r="I35" s="21" t="str">
        <f t="shared" si="2"/>
        <v/>
      </c>
      <c r="J35" s="22" t="str">
        <f t="shared" si="3"/>
        <v/>
      </c>
      <c r="K35" s="23" t="str">
        <f t="shared" si="4"/>
        <v/>
      </c>
    </row>
    <row r="36" spans="1:11" x14ac:dyDescent="0.3">
      <c r="A36" s="15"/>
      <c r="B36" s="15"/>
      <c r="C36" s="20"/>
      <c r="D36" s="21" t="str">
        <f>IF($A36="","",SUMIFS(Spending!$F$6:$F$405,Spending!$B$6:$B$405,$A36,Spending!$G$6:$G$405,"Committed"))</f>
        <v/>
      </c>
      <c r="E36" s="21" t="str">
        <f>IF($A36="","",SUMIFS(Spending!$F$6:$F$405,Spending!$B$6:$B$405,$A36,Spending!$G$6:$G$405,"Paid"))</f>
        <v/>
      </c>
      <c r="F36" s="21" t="str">
        <f t="shared" si="0"/>
        <v/>
      </c>
      <c r="G36" s="20"/>
      <c r="H36" s="21" t="str">
        <f t="shared" si="1"/>
        <v/>
      </c>
      <c r="I36" s="21" t="str">
        <f t="shared" si="2"/>
        <v/>
      </c>
      <c r="J36" s="22" t="str">
        <f t="shared" si="3"/>
        <v/>
      </c>
      <c r="K36" s="23" t="str">
        <f t="shared" si="4"/>
        <v/>
      </c>
    </row>
    <row r="37" spans="1:11" x14ac:dyDescent="0.3">
      <c r="A37" s="15"/>
      <c r="B37" s="15"/>
      <c r="C37" s="20"/>
      <c r="D37" s="21" t="str">
        <f>IF($A37="","",SUMIFS(Spending!$F$6:$F$405,Spending!$B$6:$B$405,$A37,Spending!$G$6:$G$405,"Committed"))</f>
        <v/>
      </c>
      <c r="E37" s="21" t="str">
        <f>IF($A37="","",SUMIFS(Spending!$F$6:$F$405,Spending!$B$6:$B$405,$A37,Spending!$G$6:$G$405,"Paid"))</f>
        <v/>
      </c>
      <c r="F37" s="21" t="str">
        <f t="shared" si="0"/>
        <v/>
      </c>
      <c r="G37" s="20"/>
      <c r="H37" s="21" t="str">
        <f t="shared" si="1"/>
        <v/>
      </c>
      <c r="I37" s="21" t="str">
        <f t="shared" si="2"/>
        <v/>
      </c>
      <c r="J37" s="22" t="str">
        <f t="shared" si="3"/>
        <v/>
      </c>
      <c r="K37" s="23" t="str">
        <f t="shared" si="4"/>
        <v/>
      </c>
    </row>
    <row r="38" spans="1:11" x14ac:dyDescent="0.3">
      <c r="A38" s="15"/>
      <c r="B38" s="15"/>
      <c r="C38" s="20"/>
      <c r="D38" s="21" t="str">
        <f>IF($A38="","",SUMIFS(Spending!$F$6:$F$405,Spending!$B$6:$B$405,$A38,Spending!$G$6:$G$405,"Committed"))</f>
        <v/>
      </c>
      <c r="E38" s="21" t="str">
        <f>IF($A38="","",SUMIFS(Spending!$F$6:$F$405,Spending!$B$6:$B$405,$A38,Spending!$G$6:$G$405,"Paid"))</f>
        <v/>
      </c>
      <c r="F38" s="21" t="str">
        <f t="shared" si="0"/>
        <v/>
      </c>
      <c r="G38" s="20"/>
      <c r="H38" s="21" t="str">
        <f t="shared" si="1"/>
        <v/>
      </c>
      <c r="I38" s="21" t="str">
        <f t="shared" si="2"/>
        <v/>
      </c>
      <c r="J38" s="22" t="str">
        <f t="shared" si="3"/>
        <v/>
      </c>
      <c r="K38" s="23" t="str">
        <f t="shared" si="4"/>
        <v/>
      </c>
    </row>
    <row r="39" spans="1:11" x14ac:dyDescent="0.3">
      <c r="A39" s="15"/>
      <c r="B39" s="15"/>
      <c r="C39" s="20"/>
      <c r="D39" s="21" t="str">
        <f>IF($A39="","",SUMIFS(Spending!$F$6:$F$405,Spending!$B$6:$B$405,$A39,Spending!$G$6:$G$405,"Committed"))</f>
        <v/>
      </c>
      <c r="E39" s="21" t="str">
        <f>IF($A39="","",SUMIFS(Spending!$F$6:$F$405,Spending!$B$6:$B$405,$A39,Spending!$G$6:$G$405,"Paid"))</f>
        <v/>
      </c>
      <c r="F39" s="21" t="str">
        <f t="shared" si="0"/>
        <v/>
      </c>
      <c r="G39" s="20"/>
      <c r="H39" s="21" t="str">
        <f t="shared" si="1"/>
        <v/>
      </c>
      <c r="I39" s="21" t="str">
        <f t="shared" si="2"/>
        <v/>
      </c>
      <c r="J39" s="22" t="str">
        <f t="shared" si="3"/>
        <v/>
      </c>
      <c r="K39" s="23" t="str">
        <f t="shared" si="4"/>
        <v/>
      </c>
    </row>
    <row r="40" spans="1:11" x14ac:dyDescent="0.3">
      <c r="A40" s="15"/>
      <c r="B40" s="15"/>
      <c r="C40" s="20"/>
      <c r="D40" s="21" t="str">
        <f>IF($A40="","",SUMIFS(Spending!$F$6:$F$405,Spending!$B$6:$B$405,$A40,Spending!$G$6:$G$405,"Committed"))</f>
        <v/>
      </c>
      <c r="E40" s="21" t="str">
        <f>IF($A40="","",SUMIFS(Spending!$F$6:$F$405,Spending!$B$6:$B$405,$A40,Spending!$G$6:$G$405,"Paid"))</f>
        <v/>
      </c>
      <c r="F40" s="21" t="str">
        <f t="shared" si="0"/>
        <v/>
      </c>
      <c r="G40" s="20"/>
      <c r="H40" s="21" t="str">
        <f t="shared" si="1"/>
        <v/>
      </c>
      <c r="I40" s="21" t="str">
        <f t="shared" si="2"/>
        <v/>
      </c>
      <c r="J40" s="22" t="str">
        <f t="shared" si="3"/>
        <v/>
      </c>
      <c r="K40" s="23" t="str">
        <f t="shared" si="4"/>
        <v/>
      </c>
    </row>
    <row r="41" spans="1:11" x14ac:dyDescent="0.3">
      <c r="A41" s="15"/>
      <c r="B41" s="15"/>
      <c r="C41" s="20"/>
      <c r="D41" s="21" t="str">
        <f>IF($A41="","",SUMIFS(Spending!$F$6:$F$405,Spending!$B$6:$B$405,$A41,Spending!$G$6:$G$405,"Committed"))</f>
        <v/>
      </c>
      <c r="E41" s="21" t="str">
        <f>IF($A41="","",SUMIFS(Spending!$F$6:$F$405,Spending!$B$6:$B$405,$A41,Spending!$G$6:$G$405,"Paid"))</f>
        <v/>
      </c>
      <c r="F41" s="21" t="str">
        <f t="shared" si="0"/>
        <v/>
      </c>
      <c r="G41" s="20"/>
      <c r="H41" s="21" t="str">
        <f t="shared" si="1"/>
        <v/>
      </c>
      <c r="I41" s="21" t="str">
        <f t="shared" si="2"/>
        <v/>
      </c>
      <c r="J41" s="22" t="str">
        <f t="shared" si="3"/>
        <v/>
      </c>
      <c r="K41" s="23" t="str">
        <f t="shared" si="4"/>
        <v/>
      </c>
    </row>
    <row r="42" spans="1:11" x14ac:dyDescent="0.3">
      <c r="A42" s="15"/>
      <c r="B42" s="15"/>
      <c r="C42" s="20"/>
      <c r="D42" s="21" t="str">
        <f>IF($A42="","",SUMIFS(Spending!$F$6:$F$405,Spending!$B$6:$B$405,$A42,Spending!$G$6:$G$405,"Committed"))</f>
        <v/>
      </c>
      <c r="E42" s="21" t="str">
        <f>IF($A42="","",SUMIFS(Spending!$F$6:$F$405,Spending!$B$6:$B$405,$A42,Spending!$G$6:$G$405,"Paid"))</f>
        <v/>
      </c>
      <c r="F42" s="21" t="str">
        <f t="shared" si="0"/>
        <v/>
      </c>
      <c r="G42" s="20"/>
      <c r="H42" s="21" t="str">
        <f t="shared" si="1"/>
        <v/>
      </c>
      <c r="I42" s="21" t="str">
        <f t="shared" si="2"/>
        <v/>
      </c>
      <c r="J42" s="22" t="str">
        <f t="shared" si="3"/>
        <v/>
      </c>
      <c r="K42" s="23" t="str">
        <f t="shared" si="4"/>
        <v/>
      </c>
    </row>
    <row r="43" spans="1:11" x14ac:dyDescent="0.3">
      <c r="A43" s="15"/>
      <c r="B43" s="15"/>
      <c r="C43" s="20"/>
      <c r="D43" s="21" t="str">
        <f>IF($A43="","",SUMIFS(Spending!$F$6:$F$405,Spending!$B$6:$B$405,$A43,Spending!$G$6:$G$405,"Committed"))</f>
        <v/>
      </c>
      <c r="E43" s="21" t="str">
        <f>IF($A43="","",SUMIFS(Spending!$F$6:$F$405,Spending!$B$6:$B$405,$A43,Spending!$G$6:$G$405,"Paid"))</f>
        <v/>
      </c>
      <c r="F43" s="21" t="str">
        <f t="shared" si="0"/>
        <v/>
      </c>
      <c r="G43" s="20"/>
      <c r="H43" s="21" t="str">
        <f t="shared" si="1"/>
        <v/>
      </c>
      <c r="I43" s="21" t="str">
        <f t="shared" si="2"/>
        <v/>
      </c>
      <c r="J43" s="22" t="str">
        <f t="shared" si="3"/>
        <v/>
      </c>
      <c r="K43" s="23" t="str">
        <f t="shared" si="4"/>
        <v/>
      </c>
    </row>
    <row r="44" spans="1:11" x14ac:dyDescent="0.3">
      <c r="A44" s="15"/>
      <c r="B44" s="15"/>
      <c r="C44" s="20"/>
      <c r="D44" s="21" t="str">
        <f>IF($A44="","",SUMIFS(Spending!$F$6:$F$405,Spending!$B$6:$B$405,$A44,Spending!$G$6:$G$405,"Committed"))</f>
        <v/>
      </c>
      <c r="E44" s="21" t="str">
        <f>IF($A44="","",SUMIFS(Spending!$F$6:$F$405,Spending!$B$6:$B$405,$A44,Spending!$G$6:$G$405,"Paid"))</f>
        <v/>
      </c>
      <c r="F44" s="21" t="str">
        <f t="shared" si="0"/>
        <v/>
      </c>
      <c r="G44" s="20"/>
      <c r="H44" s="21" t="str">
        <f t="shared" si="1"/>
        <v/>
      </c>
      <c r="I44" s="21" t="str">
        <f t="shared" si="2"/>
        <v/>
      </c>
      <c r="J44" s="22" t="str">
        <f t="shared" si="3"/>
        <v/>
      </c>
      <c r="K44" s="23" t="str">
        <f t="shared" si="4"/>
        <v/>
      </c>
    </row>
    <row r="45" spans="1:11" x14ac:dyDescent="0.3">
      <c r="A45" s="15"/>
      <c r="B45" s="15"/>
      <c r="C45" s="20"/>
      <c r="D45" s="21" t="str">
        <f>IF($A45="","",SUMIFS(Spending!$F$6:$F$405,Spending!$B$6:$B$405,$A45,Spending!$G$6:$G$405,"Committed"))</f>
        <v/>
      </c>
      <c r="E45" s="21" t="str">
        <f>IF($A45="","",SUMIFS(Spending!$F$6:$F$405,Spending!$B$6:$B$405,$A45,Spending!$G$6:$G$405,"Paid"))</f>
        <v/>
      </c>
      <c r="F45" s="21" t="str">
        <f t="shared" si="0"/>
        <v/>
      </c>
      <c r="G45" s="20"/>
      <c r="H45" s="21" t="str">
        <f t="shared" si="1"/>
        <v/>
      </c>
      <c r="I45" s="21" t="str">
        <f t="shared" si="2"/>
        <v/>
      </c>
      <c r="J45" s="22" t="str">
        <f t="shared" si="3"/>
        <v/>
      </c>
      <c r="K45" s="23" t="str">
        <f t="shared" si="4"/>
        <v/>
      </c>
    </row>
    <row r="46" spans="1:11" x14ac:dyDescent="0.3">
      <c r="A46" s="24" t="s">
        <v>60</v>
      </c>
      <c r="B46" s="25"/>
      <c r="C46" s="26">
        <f t="shared" ref="C46:I46" si="5">SUM(C6:C45)</f>
        <v>19250</v>
      </c>
      <c r="D46" s="26">
        <f t="shared" si="5"/>
        <v>2900</v>
      </c>
      <c r="E46" s="26">
        <f t="shared" si="5"/>
        <v>6110</v>
      </c>
      <c r="F46" s="26">
        <f t="shared" si="5"/>
        <v>10240</v>
      </c>
      <c r="G46" s="26">
        <f t="shared" si="5"/>
        <v>4800</v>
      </c>
      <c r="H46" s="26">
        <f t="shared" si="5"/>
        <v>19370</v>
      </c>
      <c r="I46" s="26">
        <f t="shared" si="5"/>
        <v>-120</v>
      </c>
      <c r="J46" s="27">
        <f>IF(C46=0,"",I46/C46)</f>
        <v>-6.2337662337662338E-3</v>
      </c>
      <c r="K46" s="24" t="str">
        <f>IF(H46&gt;C46,"Over budget",IF(D46+E46&gt;=0.9*C46,"Watch","OK"))</f>
        <v>Over budget</v>
      </c>
    </row>
  </sheetData>
  <sheetProtection sheet="1" formatCells="0" formatColumns="0" formatRows="0" sort="0" autoFilter="0"/>
  <conditionalFormatting sqref="K6:K46">
    <cfRule type="expression" dxfId="5" priority="1">
      <formula>$K6="Over budget"</formula>
    </cfRule>
    <cfRule type="expression" dxfId="4" priority="2">
      <formula>$K6="Watch"</formula>
    </cfRule>
    <cfRule type="expression" dxfId="3" priority="3">
      <formula>$K6="OK"</formula>
    </cfRule>
  </conditionalFormatting>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Settings!$D$4:$D$18</xm:f>
          </x14:formula1>
          <xm:sqref>B6:B45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3AED"/>
    <pageSetUpPr fitToPage="1"/>
  </sheetPr>
  <dimension ref="A1:H405"/>
  <sheetViews>
    <sheetView showGridLines="0" workbookViewId="0">
      <pane ySplit="5" topLeftCell="A6" activePane="bottomLeft" state="frozen"/>
      <selection pane="bottomLeft"/>
    </sheetView>
  </sheetViews>
  <sheetFormatPr defaultRowHeight="14.4" x14ac:dyDescent="0.3"/>
  <cols>
    <col min="1" max="1" width="13" customWidth="1"/>
    <col min="2" max="3" width="34" customWidth="1"/>
    <col min="4" max="4" width="20" customWidth="1"/>
    <col min="5" max="5" width="14" customWidth="1"/>
    <col min="6" max="6" width="13" customWidth="1"/>
    <col min="7" max="7" width="12" customWidth="1"/>
    <col min="8" max="8" width="11" customWidth="1"/>
  </cols>
  <sheetData>
    <row r="1" spans="1:8" ht="25.95" customHeight="1" x14ac:dyDescent="0.4">
      <c r="A1" s="1" t="s">
        <v>61</v>
      </c>
    </row>
    <row r="2" spans="1:8" x14ac:dyDescent="0.3">
      <c r="A2" s="2" t="s">
        <v>62</v>
      </c>
    </row>
    <row r="5" spans="1:8" ht="31.95" customHeight="1" x14ac:dyDescent="0.3">
      <c r="A5" s="19" t="s">
        <v>63</v>
      </c>
      <c r="B5" s="19" t="s">
        <v>64</v>
      </c>
      <c r="C5" s="19" t="s">
        <v>65</v>
      </c>
      <c r="D5" s="19" t="s">
        <v>66</v>
      </c>
      <c r="E5" s="19" t="s">
        <v>67</v>
      </c>
      <c r="F5" s="19" t="str">
        <f>"Amount ("&amp;Settings!$B$4&amp;")"</f>
        <v>Amount (USD)</v>
      </c>
      <c r="G5" s="19" t="s">
        <v>49</v>
      </c>
      <c r="H5" s="19" t="s">
        <v>68</v>
      </c>
    </row>
    <row r="6" spans="1:8" x14ac:dyDescent="0.3">
      <c r="A6" s="28">
        <v>46300</v>
      </c>
      <c r="B6" s="15" t="s">
        <v>50</v>
      </c>
      <c r="C6" s="15" t="s">
        <v>69</v>
      </c>
      <c r="D6" s="15" t="s">
        <v>70</v>
      </c>
      <c r="E6" s="15" t="s">
        <v>71</v>
      </c>
      <c r="F6" s="20">
        <v>1000</v>
      </c>
      <c r="G6" s="15" t="s">
        <v>72</v>
      </c>
      <c r="H6" s="29">
        <f t="shared" ref="H6:H69" si="0">IF($A6="","",DATE(YEAR($A6),MONTH($A6),1))</f>
        <v>46296</v>
      </c>
    </row>
    <row r="7" spans="1:8" x14ac:dyDescent="0.3">
      <c r="A7" s="28">
        <v>46303</v>
      </c>
      <c r="B7" s="15" t="s">
        <v>54</v>
      </c>
      <c r="C7" s="15" t="s">
        <v>73</v>
      </c>
      <c r="D7" s="15" t="s">
        <v>74</v>
      </c>
      <c r="E7" s="15" t="s">
        <v>75</v>
      </c>
      <c r="F7" s="20">
        <v>540</v>
      </c>
      <c r="G7" s="15" t="s">
        <v>72</v>
      </c>
      <c r="H7" s="29">
        <f t="shared" si="0"/>
        <v>46296</v>
      </c>
    </row>
    <row r="8" spans="1:8" x14ac:dyDescent="0.3">
      <c r="A8" s="28">
        <v>46307</v>
      </c>
      <c r="B8" s="15" t="s">
        <v>52</v>
      </c>
      <c r="C8" s="15" t="s">
        <v>76</v>
      </c>
      <c r="D8" s="15" t="s">
        <v>77</v>
      </c>
      <c r="E8" s="15" t="s">
        <v>78</v>
      </c>
      <c r="F8" s="20">
        <v>1500</v>
      </c>
      <c r="G8" s="15" t="s">
        <v>72</v>
      </c>
      <c r="H8" s="29">
        <f t="shared" si="0"/>
        <v>46296</v>
      </c>
    </row>
    <row r="9" spans="1:8" x14ac:dyDescent="0.3">
      <c r="A9" s="28">
        <v>46307</v>
      </c>
      <c r="B9" s="15" t="s">
        <v>52</v>
      </c>
      <c r="C9" s="15" t="s">
        <v>79</v>
      </c>
      <c r="D9" s="15" t="s">
        <v>77</v>
      </c>
      <c r="E9" s="15" t="s">
        <v>78</v>
      </c>
      <c r="F9" s="20">
        <v>1700</v>
      </c>
      <c r="G9" s="15" t="s">
        <v>80</v>
      </c>
      <c r="H9" s="29">
        <f t="shared" si="0"/>
        <v>46296</v>
      </c>
    </row>
    <row r="10" spans="1:8" x14ac:dyDescent="0.3">
      <c r="A10" s="28">
        <v>46315</v>
      </c>
      <c r="B10" s="15" t="s">
        <v>51</v>
      </c>
      <c r="C10" s="15" t="s">
        <v>81</v>
      </c>
      <c r="D10" s="15" t="s">
        <v>82</v>
      </c>
      <c r="E10" s="15" t="s">
        <v>83</v>
      </c>
      <c r="F10" s="20">
        <v>1600</v>
      </c>
      <c r="G10" s="15" t="s">
        <v>72</v>
      </c>
      <c r="H10" s="29">
        <f t="shared" si="0"/>
        <v>46296</v>
      </c>
    </row>
    <row r="11" spans="1:8" x14ac:dyDescent="0.3">
      <c r="A11" s="28">
        <v>46329</v>
      </c>
      <c r="B11" s="15" t="s">
        <v>55</v>
      </c>
      <c r="C11" s="15" t="s">
        <v>84</v>
      </c>
      <c r="D11" s="15" t="s">
        <v>85</v>
      </c>
      <c r="E11" s="15" t="s">
        <v>86</v>
      </c>
      <c r="F11" s="20">
        <v>470</v>
      </c>
      <c r="G11" s="15" t="s">
        <v>72</v>
      </c>
      <c r="H11" s="29">
        <f t="shared" si="0"/>
        <v>46327</v>
      </c>
    </row>
    <row r="12" spans="1:8" x14ac:dyDescent="0.3">
      <c r="A12" s="28">
        <v>46331</v>
      </c>
      <c r="B12" s="15" t="s">
        <v>50</v>
      </c>
      <c r="C12" s="15" t="s">
        <v>87</v>
      </c>
      <c r="D12" s="15" t="s">
        <v>70</v>
      </c>
      <c r="E12" s="15" t="s">
        <v>88</v>
      </c>
      <c r="F12" s="20">
        <v>1000</v>
      </c>
      <c r="G12" s="15" t="s">
        <v>72</v>
      </c>
      <c r="H12" s="29">
        <f t="shared" si="0"/>
        <v>46327</v>
      </c>
    </row>
    <row r="13" spans="1:8" x14ac:dyDescent="0.3">
      <c r="A13" s="28">
        <v>46336</v>
      </c>
      <c r="B13" s="15" t="s">
        <v>56</v>
      </c>
      <c r="C13" s="15" t="s">
        <v>89</v>
      </c>
      <c r="D13" s="15" t="s">
        <v>90</v>
      </c>
      <c r="E13" s="15" t="s">
        <v>91</v>
      </c>
      <c r="F13" s="20">
        <v>800</v>
      </c>
      <c r="G13" s="15" t="s">
        <v>80</v>
      </c>
      <c r="H13" s="29">
        <f t="shared" si="0"/>
        <v>46327</v>
      </c>
    </row>
    <row r="14" spans="1:8" x14ac:dyDescent="0.3">
      <c r="A14" s="28">
        <v>46344</v>
      </c>
      <c r="B14" s="15" t="s">
        <v>59</v>
      </c>
      <c r="C14" s="15" t="s">
        <v>92</v>
      </c>
      <c r="D14" s="15" t="s">
        <v>77</v>
      </c>
      <c r="E14" s="15" t="s">
        <v>93</v>
      </c>
      <c r="F14" s="20">
        <v>400</v>
      </c>
      <c r="G14" s="15" t="s">
        <v>80</v>
      </c>
      <c r="H14" s="29">
        <f t="shared" si="0"/>
        <v>46327</v>
      </c>
    </row>
    <row r="15" spans="1:8" x14ac:dyDescent="0.3">
      <c r="A15" s="28"/>
      <c r="B15" s="15"/>
      <c r="C15" s="15"/>
      <c r="D15" s="15"/>
      <c r="E15" s="15"/>
      <c r="F15" s="20"/>
      <c r="G15" s="15"/>
      <c r="H15" s="29" t="str">
        <f t="shared" si="0"/>
        <v/>
      </c>
    </row>
    <row r="16" spans="1:8" x14ac:dyDescent="0.3">
      <c r="A16" s="28"/>
      <c r="B16" s="15"/>
      <c r="C16" s="15"/>
      <c r="D16" s="15"/>
      <c r="E16" s="15"/>
      <c r="F16" s="20"/>
      <c r="G16" s="15"/>
      <c r="H16" s="29" t="str">
        <f t="shared" si="0"/>
        <v/>
      </c>
    </row>
    <row r="17" spans="1:8" x14ac:dyDescent="0.3">
      <c r="A17" s="28"/>
      <c r="B17" s="15"/>
      <c r="C17" s="15"/>
      <c r="D17" s="15"/>
      <c r="E17" s="15"/>
      <c r="F17" s="20"/>
      <c r="G17" s="15"/>
      <c r="H17" s="29" t="str">
        <f t="shared" si="0"/>
        <v/>
      </c>
    </row>
    <row r="18" spans="1:8" x14ac:dyDescent="0.3">
      <c r="A18" s="28"/>
      <c r="B18" s="15"/>
      <c r="C18" s="15"/>
      <c r="D18" s="15"/>
      <c r="E18" s="15"/>
      <c r="F18" s="20"/>
      <c r="G18" s="15"/>
      <c r="H18" s="29" t="str">
        <f t="shared" si="0"/>
        <v/>
      </c>
    </row>
    <row r="19" spans="1:8" x14ac:dyDescent="0.3">
      <c r="A19" s="28"/>
      <c r="B19" s="15"/>
      <c r="C19" s="15"/>
      <c r="D19" s="15"/>
      <c r="E19" s="15"/>
      <c r="F19" s="20"/>
      <c r="G19" s="15"/>
      <c r="H19" s="29" t="str">
        <f t="shared" si="0"/>
        <v/>
      </c>
    </row>
    <row r="20" spans="1:8" x14ac:dyDescent="0.3">
      <c r="A20" s="28"/>
      <c r="B20" s="15"/>
      <c r="C20" s="15"/>
      <c r="D20" s="15"/>
      <c r="E20" s="15"/>
      <c r="F20" s="20"/>
      <c r="G20" s="15"/>
      <c r="H20" s="29" t="str">
        <f t="shared" si="0"/>
        <v/>
      </c>
    </row>
    <row r="21" spans="1:8" x14ac:dyDescent="0.3">
      <c r="A21" s="28"/>
      <c r="B21" s="15"/>
      <c r="C21" s="15"/>
      <c r="D21" s="15"/>
      <c r="E21" s="15"/>
      <c r="F21" s="20"/>
      <c r="G21" s="15"/>
      <c r="H21" s="29" t="str">
        <f t="shared" si="0"/>
        <v/>
      </c>
    </row>
    <row r="22" spans="1:8" x14ac:dyDescent="0.3">
      <c r="A22" s="28"/>
      <c r="B22" s="15"/>
      <c r="C22" s="15"/>
      <c r="D22" s="15"/>
      <c r="E22" s="15"/>
      <c r="F22" s="20"/>
      <c r="G22" s="15"/>
      <c r="H22" s="29" t="str">
        <f t="shared" si="0"/>
        <v/>
      </c>
    </row>
    <row r="23" spans="1:8" x14ac:dyDescent="0.3">
      <c r="A23" s="28"/>
      <c r="B23" s="15"/>
      <c r="C23" s="15"/>
      <c r="D23" s="15"/>
      <c r="E23" s="15"/>
      <c r="F23" s="20"/>
      <c r="G23" s="15"/>
      <c r="H23" s="29" t="str">
        <f t="shared" si="0"/>
        <v/>
      </c>
    </row>
    <row r="24" spans="1:8" x14ac:dyDescent="0.3">
      <c r="A24" s="28"/>
      <c r="B24" s="15"/>
      <c r="C24" s="15"/>
      <c r="D24" s="15"/>
      <c r="E24" s="15"/>
      <c r="F24" s="20"/>
      <c r="G24" s="15"/>
      <c r="H24" s="29" t="str">
        <f t="shared" si="0"/>
        <v/>
      </c>
    </row>
    <row r="25" spans="1:8" x14ac:dyDescent="0.3">
      <c r="A25" s="28"/>
      <c r="B25" s="15"/>
      <c r="C25" s="15"/>
      <c r="D25" s="15"/>
      <c r="E25" s="15"/>
      <c r="F25" s="20"/>
      <c r="G25" s="15"/>
      <c r="H25" s="29" t="str">
        <f t="shared" si="0"/>
        <v/>
      </c>
    </row>
    <row r="26" spans="1:8" x14ac:dyDescent="0.3">
      <c r="A26" s="28"/>
      <c r="B26" s="15"/>
      <c r="C26" s="15"/>
      <c r="D26" s="15"/>
      <c r="E26" s="15"/>
      <c r="F26" s="20"/>
      <c r="G26" s="15"/>
      <c r="H26" s="29" t="str">
        <f t="shared" si="0"/>
        <v/>
      </c>
    </row>
    <row r="27" spans="1:8" x14ac:dyDescent="0.3">
      <c r="A27" s="28"/>
      <c r="B27" s="15"/>
      <c r="C27" s="15"/>
      <c r="D27" s="15"/>
      <c r="E27" s="15"/>
      <c r="F27" s="20"/>
      <c r="G27" s="15"/>
      <c r="H27" s="29" t="str">
        <f t="shared" si="0"/>
        <v/>
      </c>
    </row>
    <row r="28" spans="1:8" x14ac:dyDescent="0.3">
      <c r="A28" s="28"/>
      <c r="B28" s="15"/>
      <c r="C28" s="15"/>
      <c r="D28" s="15"/>
      <c r="E28" s="15"/>
      <c r="F28" s="20"/>
      <c r="G28" s="15"/>
      <c r="H28" s="29" t="str">
        <f t="shared" si="0"/>
        <v/>
      </c>
    </row>
    <row r="29" spans="1:8" x14ac:dyDescent="0.3">
      <c r="A29" s="28"/>
      <c r="B29" s="15"/>
      <c r="C29" s="15"/>
      <c r="D29" s="15"/>
      <c r="E29" s="15"/>
      <c r="F29" s="20"/>
      <c r="G29" s="15"/>
      <c r="H29" s="29" t="str">
        <f t="shared" si="0"/>
        <v/>
      </c>
    </row>
    <row r="30" spans="1:8" x14ac:dyDescent="0.3">
      <c r="A30" s="28"/>
      <c r="B30" s="15"/>
      <c r="C30" s="15"/>
      <c r="D30" s="15"/>
      <c r="E30" s="15"/>
      <c r="F30" s="20"/>
      <c r="G30" s="15"/>
      <c r="H30" s="29" t="str">
        <f t="shared" si="0"/>
        <v/>
      </c>
    </row>
    <row r="31" spans="1:8" x14ac:dyDescent="0.3">
      <c r="A31" s="28"/>
      <c r="B31" s="15"/>
      <c r="C31" s="15"/>
      <c r="D31" s="15"/>
      <c r="E31" s="15"/>
      <c r="F31" s="20"/>
      <c r="G31" s="15"/>
      <c r="H31" s="29" t="str">
        <f t="shared" si="0"/>
        <v/>
      </c>
    </row>
    <row r="32" spans="1:8" x14ac:dyDescent="0.3">
      <c r="A32" s="28"/>
      <c r="B32" s="15"/>
      <c r="C32" s="15"/>
      <c r="D32" s="15"/>
      <c r="E32" s="15"/>
      <c r="F32" s="20"/>
      <c r="G32" s="15"/>
      <c r="H32" s="29" t="str">
        <f t="shared" si="0"/>
        <v/>
      </c>
    </row>
    <row r="33" spans="1:8" x14ac:dyDescent="0.3">
      <c r="A33" s="28"/>
      <c r="B33" s="15"/>
      <c r="C33" s="15"/>
      <c r="D33" s="15"/>
      <c r="E33" s="15"/>
      <c r="F33" s="20"/>
      <c r="G33" s="15"/>
      <c r="H33" s="29" t="str">
        <f t="shared" si="0"/>
        <v/>
      </c>
    </row>
    <row r="34" spans="1:8" x14ac:dyDescent="0.3">
      <c r="A34" s="28"/>
      <c r="B34" s="15"/>
      <c r="C34" s="15"/>
      <c r="D34" s="15"/>
      <c r="E34" s="15"/>
      <c r="F34" s="20"/>
      <c r="G34" s="15"/>
      <c r="H34" s="29" t="str">
        <f t="shared" si="0"/>
        <v/>
      </c>
    </row>
    <row r="35" spans="1:8" x14ac:dyDescent="0.3">
      <c r="A35" s="28"/>
      <c r="B35" s="15"/>
      <c r="C35" s="15"/>
      <c r="D35" s="15"/>
      <c r="E35" s="15"/>
      <c r="F35" s="20"/>
      <c r="G35" s="15"/>
      <c r="H35" s="29" t="str">
        <f t="shared" si="0"/>
        <v/>
      </c>
    </row>
    <row r="36" spans="1:8" x14ac:dyDescent="0.3">
      <c r="A36" s="28"/>
      <c r="B36" s="15"/>
      <c r="C36" s="15"/>
      <c r="D36" s="15"/>
      <c r="E36" s="15"/>
      <c r="F36" s="20"/>
      <c r="G36" s="15"/>
      <c r="H36" s="29" t="str">
        <f t="shared" si="0"/>
        <v/>
      </c>
    </row>
    <row r="37" spans="1:8" x14ac:dyDescent="0.3">
      <c r="A37" s="28"/>
      <c r="B37" s="15"/>
      <c r="C37" s="15"/>
      <c r="D37" s="15"/>
      <c r="E37" s="15"/>
      <c r="F37" s="20"/>
      <c r="G37" s="15"/>
      <c r="H37" s="29" t="str">
        <f t="shared" si="0"/>
        <v/>
      </c>
    </row>
    <row r="38" spans="1:8" x14ac:dyDescent="0.3">
      <c r="A38" s="28"/>
      <c r="B38" s="15"/>
      <c r="C38" s="15"/>
      <c r="D38" s="15"/>
      <c r="E38" s="15"/>
      <c r="F38" s="20"/>
      <c r="G38" s="15"/>
      <c r="H38" s="29" t="str">
        <f t="shared" si="0"/>
        <v/>
      </c>
    </row>
    <row r="39" spans="1:8" x14ac:dyDescent="0.3">
      <c r="A39" s="28"/>
      <c r="B39" s="15"/>
      <c r="C39" s="15"/>
      <c r="D39" s="15"/>
      <c r="E39" s="15"/>
      <c r="F39" s="20"/>
      <c r="G39" s="15"/>
      <c r="H39" s="29" t="str">
        <f t="shared" si="0"/>
        <v/>
      </c>
    </row>
    <row r="40" spans="1:8" x14ac:dyDescent="0.3">
      <c r="A40" s="28"/>
      <c r="B40" s="15"/>
      <c r="C40" s="15"/>
      <c r="D40" s="15"/>
      <c r="E40" s="15"/>
      <c r="F40" s="20"/>
      <c r="G40" s="15"/>
      <c r="H40" s="29" t="str">
        <f t="shared" si="0"/>
        <v/>
      </c>
    </row>
    <row r="41" spans="1:8" x14ac:dyDescent="0.3">
      <c r="A41" s="28"/>
      <c r="B41" s="15"/>
      <c r="C41" s="15"/>
      <c r="D41" s="15"/>
      <c r="E41" s="15"/>
      <c r="F41" s="20"/>
      <c r="G41" s="15"/>
      <c r="H41" s="29" t="str">
        <f t="shared" si="0"/>
        <v/>
      </c>
    </row>
    <row r="42" spans="1:8" x14ac:dyDescent="0.3">
      <c r="A42" s="28"/>
      <c r="B42" s="15"/>
      <c r="C42" s="15"/>
      <c r="D42" s="15"/>
      <c r="E42" s="15"/>
      <c r="F42" s="20"/>
      <c r="G42" s="15"/>
      <c r="H42" s="29" t="str">
        <f t="shared" si="0"/>
        <v/>
      </c>
    </row>
    <row r="43" spans="1:8" x14ac:dyDescent="0.3">
      <c r="A43" s="28"/>
      <c r="B43" s="15"/>
      <c r="C43" s="15"/>
      <c r="D43" s="15"/>
      <c r="E43" s="15"/>
      <c r="F43" s="20"/>
      <c r="G43" s="15"/>
      <c r="H43" s="29" t="str">
        <f t="shared" si="0"/>
        <v/>
      </c>
    </row>
    <row r="44" spans="1:8" x14ac:dyDescent="0.3">
      <c r="A44" s="28"/>
      <c r="B44" s="15"/>
      <c r="C44" s="15"/>
      <c r="D44" s="15"/>
      <c r="E44" s="15"/>
      <c r="F44" s="20"/>
      <c r="G44" s="15"/>
      <c r="H44" s="29" t="str">
        <f t="shared" si="0"/>
        <v/>
      </c>
    </row>
    <row r="45" spans="1:8" x14ac:dyDescent="0.3">
      <c r="A45" s="28"/>
      <c r="B45" s="15"/>
      <c r="C45" s="15"/>
      <c r="D45" s="15"/>
      <c r="E45" s="15"/>
      <c r="F45" s="20"/>
      <c r="G45" s="15"/>
      <c r="H45" s="29" t="str">
        <f t="shared" si="0"/>
        <v/>
      </c>
    </row>
    <row r="46" spans="1:8" x14ac:dyDescent="0.3">
      <c r="A46" s="28"/>
      <c r="B46" s="15"/>
      <c r="C46" s="15"/>
      <c r="D46" s="15"/>
      <c r="E46" s="15"/>
      <c r="F46" s="20"/>
      <c r="G46" s="15"/>
      <c r="H46" s="29" t="str">
        <f t="shared" si="0"/>
        <v/>
      </c>
    </row>
    <row r="47" spans="1:8" x14ac:dyDescent="0.3">
      <c r="A47" s="28"/>
      <c r="B47" s="15"/>
      <c r="C47" s="15"/>
      <c r="D47" s="15"/>
      <c r="E47" s="15"/>
      <c r="F47" s="20"/>
      <c r="G47" s="15"/>
      <c r="H47" s="29" t="str">
        <f t="shared" si="0"/>
        <v/>
      </c>
    </row>
    <row r="48" spans="1:8" x14ac:dyDescent="0.3">
      <c r="A48" s="28"/>
      <c r="B48" s="15"/>
      <c r="C48" s="15"/>
      <c r="D48" s="15"/>
      <c r="E48" s="15"/>
      <c r="F48" s="20"/>
      <c r="G48" s="15"/>
      <c r="H48" s="29" t="str">
        <f t="shared" si="0"/>
        <v/>
      </c>
    </row>
    <row r="49" spans="1:8" x14ac:dyDescent="0.3">
      <c r="A49" s="28"/>
      <c r="B49" s="15"/>
      <c r="C49" s="15"/>
      <c r="D49" s="15"/>
      <c r="E49" s="15"/>
      <c r="F49" s="20"/>
      <c r="G49" s="15"/>
      <c r="H49" s="29" t="str">
        <f t="shared" si="0"/>
        <v/>
      </c>
    </row>
    <row r="50" spans="1:8" x14ac:dyDescent="0.3">
      <c r="A50" s="28"/>
      <c r="B50" s="15"/>
      <c r="C50" s="15"/>
      <c r="D50" s="15"/>
      <c r="E50" s="15"/>
      <c r="F50" s="20"/>
      <c r="G50" s="15"/>
      <c r="H50" s="29" t="str">
        <f t="shared" si="0"/>
        <v/>
      </c>
    </row>
    <row r="51" spans="1:8" x14ac:dyDescent="0.3">
      <c r="A51" s="28"/>
      <c r="B51" s="15"/>
      <c r="C51" s="15"/>
      <c r="D51" s="15"/>
      <c r="E51" s="15"/>
      <c r="F51" s="20"/>
      <c r="G51" s="15"/>
      <c r="H51" s="29" t="str">
        <f t="shared" si="0"/>
        <v/>
      </c>
    </row>
    <row r="52" spans="1:8" x14ac:dyDescent="0.3">
      <c r="A52" s="28"/>
      <c r="B52" s="15"/>
      <c r="C52" s="15"/>
      <c r="D52" s="15"/>
      <c r="E52" s="15"/>
      <c r="F52" s="20"/>
      <c r="G52" s="15"/>
      <c r="H52" s="29" t="str">
        <f t="shared" si="0"/>
        <v/>
      </c>
    </row>
    <row r="53" spans="1:8" x14ac:dyDescent="0.3">
      <c r="A53" s="28"/>
      <c r="B53" s="15"/>
      <c r="C53" s="15"/>
      <c r="D53" s="15"/>
      <c r="E53" s="15"/>
      <c r="F53" s="20"/>
      <c r="G53" s="15"/>
      <c r="H53" s="29" t="str">
        <f t="shared" si="0"/>
        <v/>
      </c>
    </row>
    <row r="54" spans="1:8" x14ac:dyDescent="0.3">
      <c r="A54" s="28"/>
      <c r="B54" s="15"/>
      <c r="C54" s="15"/>
      <c r="D54" s="15"/>
      <c r="E54" s="15"/>
      <c r="F54" s="20"/>
      <c r="G54" s="15"/>
      <c r="H54" s="29" t="str">
        <f t="shared" si="0"/>
        <v/>
      </c>
    </row>
    <row r="55" spans="1:8" x14ac:dyDescent="0.3">
      <c r="A55" s="28"/>
      <c r="B55" s="15"/>
      <c r="C55" s="15"/>
      <c r="D55" s="15"/>
      <c r="E55" s="15"/>
      <c r="F55" s="20"/>
      <c r="G55" s="15"/>
      <c r="H55" s="29" t="str">
        <f t="shared" si="0"/>
        <v/>
      </c>
    </row>
    <row r="56" spans="1:8" x14ac:dyDescent="0.3">
      <c r="A56" s="28"/>
      <c r="B56" s="15"/>
      <c r="C56" s="15"/>
      <c r="D56" s="15"/>
      <c r="E56" s="15"/>
      <c r="F56" s="20"/>
      <c r="G56" s="15"/>
      <c r="H56" s="29" t="str">
        <f t="shared" si="0"/>
        <v/>
      </c>
    </row>
    <row r="57" spans="1:8" x14ac:dyDescent="0.3">
      <c r="A57" s="28"/>
      <c r="B57" s="15"/>
      <c r="C57" s="15"/>
      <c r="D57" s="15"/>
      <c r="E57" s="15"/>
      <c r="F57" s="20"/>
      <c r="G57" s="15"/>
      <c r="H57" s="29" t="str">
        <f t="shared" si="0"/>
        <v/>
      </c>
    </row>
    <row r="58" spans="1:8" x14ac:dyDescent="0.3">
      <c r="A58" s="28"/>
      <c r="B58" s="15"/>
      <c r="C58" s="15"/>
      <c r="D58" s="15"/>
      <c r="E58" s="15"/>
      <c r="F58" s="20"/>
      <c r="G58" s="15"/>
      <c r="H58" s="29" t="str">
        <f t="shared" si="0"/>
        <v/>
      </c>
    </row>
    <row r="59" spans="1:8" x14ac:dyDescent="0.3">
      <c r="A59" s="28"/>
      <c r="B59" s="15"/>
      <c r="C59" s="15"/>
      <c r="D59" s="15"/>
      <c r="E59" s="15"/>
      <c r="F59" s="20"/>
      <c r="G59" s="15"/>
      <c r="H59" s="29" t="str">
        <f t="shared" si="0"/>
        <v/>
      </c>
    </row>
    <row r="60" spans="1:8" x14ac:dyDescent="0.3">
      <c r="A60" s="28"/>
      <c r="B60" s="15"/>
      <c r="C60" s="15"/>
      <c r="D60" s="15"/>
      <c r="E60" s="15"/>
      <c r="F60" s="20"/>
      <c r="G60" s="15"/>
      <c r="H60" s="29" t="str">
        <f t="shared" si="0"/>
        <v/>
      </c>
    </row>
    <row r="61" spans="1:8" x14ac:dyDescent="0.3">
      <c r="A61" s="28"/>
      <c r="B61" s="15"/>
      <c r="C61" s="15"/>
      <c r="D61" s="15"/>
      <c r="E61" s="15"/>
      <c r="F61" s="20"/>
      <c r="G61" s="15"/>
      <c r="H61" s="29" t="str">
        <f t="shared" si="0"/>
        <v/>
      </c>
    </row>
    <row r="62" spans="1:8" x14ac:dyDescent="0.3">
      <c r="A62" s="28"/>
      <c r="B62" s="15"/>
      <c r="C62" s="15"/>
      <c r="D62" s="15"/>
      <c r="E62" s="15"/>
      <c r="F62" s="20"/>
      <c r="G62" s="15"/>
      <c r="H62" s="29" t="str">
        <f t="shared" si="0"/>
        <v/>
      </c>
    </row>
    <row r="63" spans="1:8" x14ac:dyDescent="0.3">
      <c r="A63" s="28"/>
      <c r="B63" s="15"/>
      <c r="C63" s="15"/>
      <c r="D63" s="15"/>
      <c r="E63" s="15"/>
      <c r="F63" s="20"/>
      <c r="G63" s="15"/>
      <c r="H63" s="29" t="str">
        <f t="shared" si="0"/>
        <v/>
      </c>
    </row>
    <row r="64" spans="1:8" x14ac:dyDescent="0.3">
      <c r="A64" s="28"/>
      <c r="B64" s="15"/>
      <c r="C64" s="15"/>
      <c r="D64" s="15"/>
      <c r="E64" s="15"/>
      <c r="F64" s="20"/>
      <c r="G64" s="15"/>
      <c r="H64" s="29" t="str">
        <f t="shared" si="0"/>
        <v/>
      </c>
    </row>
    <row r="65" spans="1:8" x14ac:dyDescent="0.3">
      <c r="A65" s="28"/>
      <c r="B65" s="15"/>
      <c r="C65" s="15"/>
      <c r="D65" s="15"/>
      <c r="E65" s="15"/>
      <c r="F65" s="20"/>
      <c r="G65" s="15"/>
      <c r="H65" s="29" t="str">
        <f t="shared" si="0"/>
        <v/>
      </c>
    </row>
    <row r="66" spans="1:8" x14ac:dyDescent="0.3">
      <c r="A66" s="28"/>
      <c r="B66" s="15"/>
      <c r="C66" s="15"/>
      <c r="D66" s="15"/>
      <c r="E66" s="15"/>
      <c r="F66" s="20"/>
      <c r="G66" s="15"/>
      <c r="H66" s="29" t="str">
        <f t="shared" si="0"/>
        <v/>
      </c>
    </row>
    <row r="67" spans="1:8" x14ac:dyDescent="0.3">
      <c r="A67" s="28"/>
      <c r="B67" s="15"/>
      <c r="C67" s="15"/>
      <c r="D67" s="15"/>
      <c r="E67" s="15"/>
      <c r="F67" s="20"/>
      <c r="G67" s="15"/>
      <c r="H67" s="29" t="str">
        <f t="shared" si="0"/>
        <v/>
      </c>
    </row>
    <row r="68" spans="1:8" x14ac:dyDescent="0.3">
      <c r="A68" s="28"/>
      <c r="B68" s="15"/>
      <c r="C68" s="15"/>
      <c r="D68" s="15"/>
      <c r="E68" s="15"/>
      <c r="F68" s="20"/>
      <c r="G68" s="15"/>
      <c r="H68" s="29" t="str">
        <f t="shared" si="0"/>
        <v/>
      </c>
    </row>
    <row r="69" spans="1:8" x14ac:dyDescent="0.3">
      <c r="A69" s="28"/>
      <c r="B69" s="15"/>
      <c r="C69" s="15"/>
      <c r="D69" s="15"/>
      <c r="E69" s="15"/>
      <c r="F69" s="20"/>
      <c r="G69" s="15"/>
      <c r="H69" s="29" t="str">
        <f t="shared" si="0"/>
        <v/>
      </c>
    </row>
    <row r="70" spans="1:8" x14ac:dyDescent="0.3">
      <c r="A70" s="28"/>
      <c r="B70" s="15"/>
      <c r="C70" s="15"/>
      <c r="D70" s="15"/>
      <c r="E70" s="15"/>
      <c r="F70" s="20"/>
      <c r="G70" s="15"/>
      <c r="H70" s="29" t="str">
        <f t="shared" ref="H70:H133" si="1">IF($A70="","",DATE(YEAR($A70),MONTH($A70),1))</f>
        <v/>
      </c>
    </row>
    <row r="71" spans="1:8" x14ac:dyDescent="0.3">
      <c r="A71" s="28"/>
      <c r="B71" s="15"/>
      <c r="C71" s="15"/>
      <c r="D71" s="15"/>
      <c r="E71" s="15"/>
      <c r="F71" s="20"/>
      <c r="G71" s="15"/>
      <c r="H71" s="29" t="str">
        <f t="shared" si="1"/>
        <v/>
      </c>
    </row>
    <row r="72" spans="1:8" x14ac:dyDescent="0.3">
      <c r="A72" s="28"/>
      <c r="B72" s="15"/>
      <c r="C72" s="15"/>
      <c r="D72" s="15"/>
      <c r="E72" s="15"/>
      <c r="F72" s="20"/>
      <c r="G72" s="15"/>
      <c r="H72" s="29" t="str">
        <f t="shared" si="1"/>
        <v/>
      </c>
    </row>
    <row r="73" spans="1:8" x14ac:dyDescent="0.3">
      <c r="A73" s="28"/>
      <c r="B73" s="15"/>
      <c r="C73" s="15"/>
      <c r="D73" s="15"/>
      <c r="E73" s="15"/>
      <c r="F73" s="20"/>
      <c r="G73" s="15"/>
      <c r="H73" s="29" t="str">
        <f t="shared" si="1"/>
        <v/>
      </c>
    </row>
    <row r="74" spans="1:8" x14ac:dyDescent="0.3">
      <c r="A74" s="28"/>
      <c r="B74" s="15"/>
      <c r="C74" s="15"/>
      <c r="D74" s="15"/>
      <c r="E74" s="15"/>
      <c r="F74" s="20"/>
      <c r="G74" s="15"/>
      <c r="H74" s="29" t="str">
        <f t="shared" si="1"/>
        <v/>
      </c>
    </row>
    <row r="75" spans="1:8" x14ac:dyDescent="0.3">
      <c r="A75" s="28"/>
      <c r="B75" s="15"/>
      <c r="C75" s="15"/>
      <c r="D75" s="15"/>
      <c r="E75" s="15"/>
      <c r="F75" s="20"/>
      <c r="G75" s="15"/>
      <c r="H75" s="29" t="str">
        <f t="shared" si="1"/>
        <v/>
      </c>
    </row>
    <row r="76" spans="1:8" x14ac:dyDescent="0.3">
      <c r="A76" s="28"/>
      <c r="B76" s="15"/>
      <c r="C76" s="15"/>
      <c r="D76" s="15"/>
      <c r="E76" s="15"/>
      <c r="F76" s="20"/>
      <c r="G76" s="15"/>
      <c r="H76" s="29" t="str">
        <f t="shared" si="1"/>
        <v/>
      </c>
    </row>
    <row r="77" spans="1:8" x14ac:dyDescent="0.3">
      <c r="A77" s="28"/>
      <c r="B77" s="15"/>
      <c r="C77" s="15"/>
      <c r="D77" s="15"/>
      <c r="E77" s="15"/>
      <c r="F77" s="20"/>
      <c r="G77" s="15"/>
      <c r="H77" s="29" t="str">
        <f t="shared" si="1"/>
        <v/>
      </c>
    </row>
    <row r="78" spans="1:8" x14ac:dyDescent="0.3">
      <c r="A78" s="28"/>
      <c r="B78" s="15"/>
      <c r="C78" s="15"/>
      <c r="D78" s="15"/>
      <c r="E78" s="15"/>
      <c r="F78" s="20"/>
      <c r="G78" s="15"/>
      <c r="H78" s="29" t="str">
        <f t="shared" si="1"/>
        <v/>
      </c>
    </row>
    <row r="79" spans="1:8" x14ac:dyDescent="0.3">
      <c r="A79" s="28"/>
      <c r="B79" s="15"/>
      <c r="C79" s="15"/>
      <c r="D79" s="15"/>
      <c r="E79" s="15"/>
      <c r="F79" s="20"/>
      <c r="G79" s="15"/>
      <c r="H79" s="29" t="str">
        <f t="shared" si="1"/>
        <v/>
      </c>
    </row>
    <row r="80" spans="1:8" x14ac:dyDescent="0.3">
      <c r="A80" s="28"/>
      <c r="B80" s="15"/>
      <c r="C80" s="15"/>
      <c r="D80" s="15"/>
      <c r="E80" s="15"/>
      <c r="F80" s="20"/>
      <c r="G80" s="15"/>
      <c r="H80" s="29" t="str">
        <f t="shared" si="1"/>
        <v/>
      </c>
    </row>
    <row r="81" spans="1:8" x14ac:dyDescent="0.3">
      <c r="A81" s="28"/>
      <c r="B81" s="15"/>
      <c r="C81" s="15"/>
      <c r="D81" s="15"/>
      <c r="E81" s="15"/>
      <c r="F81" s="20"/>
      <c r="G81" s="15"/>
      <c r="H81" s="29" t="str">
        <f t="shared" si="1"/>
        <v/>
      </c>
    </row>
    <row r="82" spans="1:8" x14ac:dyDescent="0.3">
      <c r="A82" s="28"/>
      <c r="B82" s="15"/>
      <c r="C82" s="15"/>
      <c r="D82" s="15"/>
      <c r="E82" s="15"/>
      <c r="F82" s="20"/>
      <c r="G82" s="15"/>
      <c r="H82" s="29" t="str">
        <f t="shared" si="1"/>
        <v/>
      </c>
    </row>
    <row r="83" spans="1:8" x14ac:dyDescent="0.3">
      <c r="A83" s="28"/>
      <c r="B83" s="15"/>
      <c r="C83" s="15"/>
      <c r="D83" s="15"/>
      <c r="E83" s="15"/>
      <c r="F83" s="20"/>
      <c r="G83" s="15"/>
      <c r="H83" s="29" t="str">
        <f t="shared" si="1"/>
        <v/>
      </c>
    </row>
    <row r="84" spans="1:8" x14ac:dyDescent="0.3">
      <c r="A84" s="28"/>
      <c r="B84" s="15"/>
      <c r="C84" s="15"/>
      <c r="D84" s="15"/>
      <c r="E84" s="15"/>
      <c r="F84" s="20"/>
      <c r="G84" s="15"/>
      <c r="H84" s="29" t="str">
        <f t="shared" si="1"/>
        <v/>
      </c>
    </row>
    <row r="85" spans="1:8" x14ac:dyDescent="0.3">
      <c r="A85" s="28"/>
      <c r="B85" s="15"/>
      <c r="C85" s="15"/>
      <c r="D85" s="15"/>
      <c r="E85" s="15"/>
      <c r="F85" s="20"/>
      <c r="G85" s="15"/>
      <c r="H85" s="29" t="str">
        <f t="shared" si="1"/>
        <v/>
      </c>
    </row>
    <row r="86" spans="1:8" x14ac:dyDescent="0.3">
      <c r="A86" s="28"/>
      <c r="B86" s="15"/>
      <c r="C86" s="15"/>
      <c r="D86" s="15"/>
      <c r="E86" s="15"/>
      <c r="F86" s="20"/>
      <c r="G86" s="15"/>
      <c r="H86" s="29" t="str">
        <f t="shared" si="1"/>
        <v/>
      </c>
    </row>
    <row r="87" spans="1:8" x14ac:dyDescent="0.3">
      <c r="A87" s="28"/>
      <c r="B87" s="15"/>
      <c r="C87" s="15"/>
      <c r="D87" s="15"/>
      <c r="E87" s="15"/>
      <c r="F87" s="20"/>
      <c r="G87" s="15"/>
      <c r="H87" s="29" t="str">
        <f t="shared" si="1"/>
        <v/>
      </c>
    </row>
    <row r="88" spans="1:8" x14ac:dyDescent="0.3">
      <c r="A88" s="28"/>
      <c r="B88" s="15"/>
      <c r="C88" s="15"/>
      <c r="D88" s="15"/>
      <c r="E88" s="15"/>
      <c r="F88" s="20"/>
      <c r="G88" s="15"/>
      <c r="H88" s="29" t="str">
        <f t="shared" si="1"/>
        <v/>
      </c>
    </row>
    <row r="89" spans="1:8" x14ac:dyDescent="0.3">
      <c r="A89" s="28"/>
      <c r="B89" s="15"/>
      <c r="C89" s="15"/>
      <c r="D89" s="15"/>
      <c r="E89" s="15"/>
      <c r="F89" s="20"/>
      <c r="G89" s="15"/>
      <c r="H89" s="29" t="str">
        <f t="shared" si="1"/>
        <v/>
      </c>
    </row>
    <row r="90" spans="1:8" x14ac:dyDescent="0.3">
      <c r="A90" s="28"/>
      <c r="B90" s="15"/>
      <c r="C90" s="15"/>
      <c r="D90" s="15"/>
      <c r="E90" s="15"/>
      <c r="F90" s="20"/>
      <c r="G90" s="15"/>
      <c r="H90" s="29" t="str">
        <f t="shared" si="1"/>
        <v/>
      </c>
    </row>
    <row r="91" spans="1:8" x14ac:dyDescent="0.3">
      <c r="A91" s="28"/>
      <c r="B91" s="15"/>
      <c r="C91" s="15"/>
      <c r="D91" s="15"/>
      <c r="E91" s="15"/>
      <c r="F91" s="20"/>
      <c r="G91" s="15"/>
      <c r="H91" s="29" t="str">
        <f t="shared" si="1"/>
        <v/>
      </c>
    </row>
    <row r="92" spans="1:8" x14ac:dyDescent="0.3">
      <c r="A92" s="28"/>
      <c r="B92" s="15"/>
      <c r="C92" s="15"/>
      <c r="D92" s="15"/>
      <c r="E92" s="15"/>
      <c r="F92" s="20"/>
      <c r="G92" s="15"/>
      <c r="H92" s="29" t="str">
        <f t="shared" si="1"/>
        <v/>
      </c>
    </row>
    <row r="93" spans="1:8" x14ac:dyDescent="0.3">
      <c r="A93" s="28"/>
      <c r="B93" s="15"/>
      <c r="C93" s="15"/>
      <c r="D93" s="15"/>
      <c r="E93" s="15"/>
      <c r="F93" s="20"/>
      <c r="G93" s="15"/>
      <c r="H93" s="29" t="str">
        <f t="shared" si="1"/>
        <v/>
      </c>
    </row>
    <row r="94" spans="1:8" x14ac:dyDescent="0.3">
      <c r="A94" s="28"/>
      <c r="B94" s="15"/>
      <c r="C94" s="15"/>
      <c r="D94" s="15"/>
      <c r="E94" s="15"/>
      <c r="F94" s="20"/>
      <c r="G94" s="15"/>
      <c r="H94" s="29" t="str">
        <f t="shared" si="1"/>
        <v/>
      </c>
    </row>
    <row r="95" spans="1:8" x14ac:dyDescent="0.3">
      <c r="A95" s="28"/>
      <c r="B95" s="15"/>
      <c r="C95" s="15"/>
      <c r="D95" s="15"/>
      <c r="E95" s="15"/>
      <c r="F95" s="20"/>
      <c r="G95" s="15"/>
      <c r="H95" s="29" t="str">
        <f t="shared" si="1"/>
        <v/>
      </c>
    </row>
    <row r="96" spans="1:8" x14ac:dyDescent="0.3">
      <c r="A96" s="28"/>
      <c r="B96" s="15"/>
      <c r="C96" s="15"/>
      <c r="D96" s="15"/>
      <c r="E96" s="15"/>
      <c r="F96" s="20"/>
      <c r="G96" s="15"/>
      <c r="H96" s="29" t="str">
        <f t="shared" si="1"/>
        <v/>
      </c>
    </row>
    <row r="97" spans="1:8" x14ac:dyDescent="0.3">
      <c r="A97" s="28"/>
      <c r="B97" s="15"/>
      <c r="C97" s="15"/>
      <c r="D97" s="15"/>
      <c r="E97" s="15"/>
      <c r="F97" s="20"/>
      <c r="G97" s="15"/>
      <c r="H97" s="29" t="str">
        <f t="shared" si="1"/>
        <v/>
      </c>
    </row>
    <row r="98" spans="1:8" x14ac:dyDescent="0.3">
      <c r="A98" s="28"/>
      <c r="B98" s="15"/>
      <c r="C98" s="15"/>
      <c r="D98" s="15"/>
      <c r="E98" s="15"/>
      <c r="F98" s="20"/>
      <c r="G98" s="15"/>
      <c r="H98" s="29" t="str">
        <f t="shared" si="1"/>
        <v/>
      </c>
    </row>
    <row r="99" spans="1:8" x14ac:dyDescent="0.3">
      <c r="A99" s="28"/>
      <c r="B99" s="15"/>
      <c r="C99" s="15"/>
      <c r="D99" s="15"/>
      <c r="E99" s="15"/>
      <c r="F99" s="20"/>
      <c r="G99" s="15"/>
      <c r="H99" s="29" t="str">
        <f t="shared" si="1"/>
        <v/>
      </c>
    </row>
    <row r="100" spans="1:8" x14ac:dyDescent="0.3">
      <c r="A100" s="28"/>
      <c r="B100" s="15"/>
      <c r="C100" s="15"/>
      <c r="D100" s="15"/>
      <c r="E100" s="15"/>
      <c r="F100" s="20"/>
      <c r="G100" s="15"/>
      <c r="H100" s="29" t="str">
        <f t="shared" si="1"/>
        <v/>
      </c>
    </row>
    <row r="101" spans="1:8" x14ac:dyDescent="0.3">
      <c r="A101" s="28"/>
      <c r="B101" s="15"/>
      <c r="C101" s="15"/>
      <c r="D101" s="15"/>
      <c r="E101" s="15"/>
      <c r="F101" s="20"/>
      <c r="G101" s="15"/>
      <c r="H101" s="29" t="str">
        <f t="shared" si="1"/>
        <v/>
      </c>
    </row>
    <row r="102" spans="1:8" x14ac:dyDescent="0.3">
      <c r="A102" s="28"/>
      <c r="B102" s="15"/>
      <c r="C102" s="15"/>
      <c r="D102" s="15"/>
      <c r="E102" s="15"/>
      <c r="F102" s="20"/>
      <c r="G102" s="15"/>
      <c r="H102" s="29" t="str">
        <f t="shared" si="1"/>
        <v/>
      </c>
    </row>
    <row r="103" spans="1:8" x14ac:dyDescent="0.3">
      <c r="A103" s="28"/>
      <c r="B103" s="15"/>
      <c r="C103" s="15"/>
      <c r="D103" s="15"/>
      <c r="E103" s="15"/>
      <c r="F103" s="20"/>
      <c r="G103" s="15"/>
      <c r="H103" s="29" t="str">
        <f t="shared" si="1"/>
        <v/>
      </c>
    </row>
    <row r="104" spans="1:8" x14ac:dyDescent="0.3">
      <c r="A104" s="28"/>
      <c r="B104" s="15"/>
      <c r="C104" s="15"/>
      <c r="D104" s="15"/>
      <c r="E104" s="15"/>
      <c r="F104" s="20"/>
      <c r="G104" s="15"/>
      <c r="H104" s="29" t="str">
        <f t="shared" si="1"/>
        <v/>
      </c>
    </row>
    <row r="105" spans="1:8" x14ac:dyDescent="0.3">
      <c r="A105" s="28"/>
      <c r="B105" s="15"/>
      <c r="C105" s="15"/>
      <c r="D105" s="15"/>
      <c r="E105" s="15"/>
      <c r="F105" s="20"/>
      <c r="G105" s="15"/>
      <c r="H105" s="29" t="str">
        <f t="shared" si="1"/>
        <v/>
      </c>
    </row>
    <row r="106" spans="1:8" x14ac:dyDescent="0.3">
      <c r="A106" s="28"/>
      <c r="B106" s="15"/>
      <c r="C106" s="15"/>
      <c r="D106" s="15"/>
      <c r="E106" s="15"/>
      <c r="F106" s="20"/>
      <c r="G106" s="15"/>
      <c r="H106" s="29" t="str">
        <f t="shared" si="1"/>
        <v/>
      </c>
    </row>
    <row r="107" spans="1:8" x14ac:dyDescent="0.3">
      <c r="A107" s="28"/>
      <c r="B107" s="15"/>
      <c r="C107" s="15"/>
      <c r="D107" s="15"/>
      <c r="E107" s="15"/>
      <c r="F107" s="20"/>
      <c r="G107" s="15"/>
      <c r="H107" s="29" t="str">
        <f t="shared" si="1"/>
        <v/>
      </c>
    </row>
    <row r="108" spans="1:8" x14ac:dyDescent="0.3">
      <c r="A108" s="28"/>
      <c r="B108" s="15"/>
      <c r="C108" s="15"/>
      <c r="D108" s="15"/>
      <c r="E108" s="15"/>
      <c r="F108" s="20"/>
      <c r="G108" s="15"/>
      <c r="H108" s="29" t="str">
        <f t="shared" si="1"/>
        <v/>
      </c>
    </row>
    <row r="109" spans="1:8" x14ac:dyDescent="0.3">
      <c r="A109" s="28"/>
      <c r="B109" s="15"/>
      <c r="C109" s="15"/>
      <c r="D109" s="15"/>
      <c r="E109" s="15"/>
      <c r="F109" s="20"/>
      <c r="G109" s="15"/>
      <c r="H109" s="29" t="str">
        <f t="shared" si="1"/>
        <v/>
      </c>
    </row>
    <row r="110" spans="1:8" x14ac:dyDescent="0.3">
      <c r="A110" s="28"/>
      <c r="B110" s="15"/>
      <c r="C110" s="15"/>
      <c r="D110" s="15"/>
      <c r="E110" s="15"/>
      <c r="F110" s="20"/>
      <c r="G110" s="15"/>
      <c r="H110" s="29" t="str">
        <f t="shared" si="1"/>
        <v/>
      </c>
    </row>
    <row r="111" spans="1:8" x14ac:dyDescent="0.3">
      <c r="A111" s="28"/>
      <c r="B111" s="15"/>
      <c r="C111" s="15"/>
      <c r="D111" s="15"/>
      <c r="E111" s="15"/>
      <c r="F111" s="20"/>
      <c r="G111" s="15"/>
      <c r="H111" s="29" t="str">
        <f t="shared" si="1"/>
        <v/>
      </c>
    </row>
    <row r="112" spans="1:8" x14ac:dyDescent="0.3">
      <c r="A112" s="28"/>
      <c r="B112" s="15"/>
      <c r="C112" s="15"/>
      <c r="D112" s="15"/>
      <c r="E112" s="15"/>
      <c r="F112" s="20"/>
      <c r="G112" s="15"/>
      <c r="H112" s="29" t="str">
        <f t="shared" si="1"/>
        <v/>
      </c>
    </row>
    <row r="113" spans="1:8" x14ac:dyDescent="0.3">
      <c r="A113" s="28"/>
      <c r="B113" s="15"/>
      <c r="C113" s="15"/>
      <c r="D113" s="15"/>
      <c r="E113" s="15"/>
      <c r="F113" s="20"/>
      <c r="G113" s="15"/>
      <c r="H113" s="29" t="str">
        <f t="shared" si="1"/>
        <v/>
      </c>
    </row>
    <row r="114" spans="1:8" x14ac:dyDescent="0.3">
      <c r="A114" s="28"/>
      <c r="B114" s="15"/>
      <c r="C114" s="15"/>
      <c r="D114" s="15"/>
      <c r="E114" s="15"/>
      <c r="F114" s="20"/>
      <c r="G114" s="15"/>
      <c r="H114" s="29" t="str">
        <f t="shared" si="1"/>
        <v/>
      </c>
    </row>
    <row r="115" spans="1:8" x14ac:dyDescent="0.3">
      <c r="A115" s="28"/>
      <c r="B115" s="15"/>
      <c r="C115" s="15"/>
      <c r="D115" s="15"/>
      <c r="E115" s="15"/>
      <c r="F115" s="20"/>
      <c r="G115" s="15"/>
      <c r="H115" s="29" t="str">
        <f t="shared" si="1"/>
        <v/>
      </c>
    </row>
    <row r="116" spans="1:8" x14ac:dyDescent="0.3">
      <c r="A116" s="28"/>
      <c r="B116" s="15"/>
      <c r="C116" s="15"/>
      <c r="D116" s="15"/>
      <c r="E116" s="15"/>
      <c r="F116" s="20"/>
      <c r="G116" s="15"/>
      <c r="H116" s="29" t="str">
        <f t="shared" si="1"/>
        <v/>
      </c>
    </row>
    <row r="117" spans="1:8" x14ac:dyDescent="0.3">
      <c r="A117" s="28"/>
      <c r="B117" s="15"/>
      <c r="C117" s="15"/>
      <c r="D117" s="15"/>
      <c r="E117" s="15"/>
      <c r="F117" s="20"/>
      <c r="G117" s="15"/>
      <c r="H117" s="29" t="str">
        <f t="shared" si="1"/>
        <v/>
      </c>
    </row>
    <row r="118" spans="1:8" x14ac:dyDescent="0.3">
      <c r="A118" s="28"/>
      <c r="B118" s="15"/>
      <c r="C118" s="15"/>
      <c r="D118" s="15"/>
      <c r="E118" s="15"/>
      <c r="F118" s="20"/>
      <c r="G118" s="15"/>
      <c r="H118" s="29" t="str">
        <f t="shared" si="1"/>
        <v/>
      </c>
    </row>
    <row r="119" spans="1:8" x14ac:dyDescent="0.3">
      <c r="A119" s="28"/>
      <c r="B119" s="15"/>
      <c r="C119" s="15"/>
      <c r="D119" s="15"/>
      <c r="E119" s="15"/>
      <c r="F119" s="20"/>
      <c r="G119" s="15"/>
      <c r="H119" s="29" t="str">
        <f t="shared" si="1"/>
        <v/>
      </c>
    </row>
    <row r="120" spans="1:8" x14ac:dyDescent="0.3">
      <c r="A120" s="28"/>
      <c r="B120" s="15"/>
      <c r="C120" s="15"/>
      <c r="D120" s="15"/>
      <c r="E120" s="15"/>
      <c r="F120" s="20"/>
      <c r="G120" s="15"/>
      <c r="H120" s="29" t="str">
        <f t="shared" si="1"/>
        <v/>
      </c>
    </row>
    <row r="121" spans="1:8" x14ac:dyDescent="0.3">
      <c r="A121" s="28"/>
      <c r="B121" s="15"/>
      <c r="C121" s="15"/>
      <c r="D121" s="15"/>
      <c r="E121" s="15"/>
      <c r="F121" s="20"/>
      <c r="G121" s="15"/>
      <c r="H121" s="29" t="str">
        <f t="shared" si="1"/>
        <v/>
      </c>
    </row>
    <row r="122" spans="1:8" x14ac:dyDescent="0.3">
      <c r="A122" s="28"/>
      <c r="B122" s="15"/>
      <c r="C122" s="15"/>
      <c r="D122" s="15"/>
      <c r="E122" s="15"/>
      <c r="F122" s="20"/>
      <c r="G122" s="15"/>
      <c r="H122" s="29" t="str">
        <f t="shared" si="1"/>
        <v/>
      </c>
    </row>
    <row r="123" spans="1:8" x14ac:dyDescent="0.3">
      <c r="A123" s="28"/>
      <c r="B123" s="15"/>
      <c r="C123" s="15"/>
      <c r="D123" s="15"/>
      <c r="E123" s="15"/>
      <c r="F123" s="20"/>
      <c r="G123" s="15"/>
      <c r="H123" s="29" t="str">
        <f t="shared" si="1"/>
        <v/>
      </c>
    </row>
    <row r="124" spans="1:8" x14ac:dyDescent="0.3">
      <c r="A124" s="28"/>
      <c r="B124" s="15"/>
      <c r="C124" s="15"/>
      <c r="D124" s="15"/>
      <c r="E124" s="15"/>
      <c r="F124" s="20"/>
      <c r="G124" s="15"/>
      <c r="H124" s="29" t="str">
        <f t="shared" si="1"/>
        <v/>
      </c>
    </row>
    <row r="125" spans="1:8" x14ac:dyDescent="0.3">
      <c r="A125" s="28"/>
      <c r="B125" s="15"/>
      <c r="C125" s="15"/>
      <c r="D125" s="15"/>
      <c r="E125" s="15"/>
      <c r="F125" s="20"/>
      <c r="G125" s="15"/>
      <c r="H125" s="29" t="str">
        <f t="shared" si="1"/>
        <v/>
      </c>
    </row>
    <row r="126" spans="1:8" x14ac:dyDescent="0.3">
      <c r="A126" s="28"/>
      <c r="B126" s="15"/>
      <c r="C126" s="15"/>
      <c r="D126" s="15"/>
      <c r="E126" s="15"/>
      <c r="F126" s="20"/>
      <c r="G126" s="15"/>
      <c r="H126" s="29" t="str">
        <f t="shared" si="1"/>
        <v/>
      </c>
    </row>
    <row r="127" spans="1:8" x14ac:dyDescent="0.3">
      <c r="A127" s="28"/>
      <c r="B127" s="15"/>
      <c r="C127" s="15"/>
      <c r="D127" s="15"/>
      <c r="E127" s="15"/>
      <c r="F127" s="20"/>
      <c r="G127" s="15"/>
      <c r="H127" s="29" t="str">
        <f t="shared" si="1"/>
        <v/>
      </c>
    </row>
    <row r="128" spans="1:8" x14ac:dyDescent="0.3">
      <c r="A128" s="28"/>
      <c r="B128" s="15"/>
      <c r="C128" s="15"/>
      <c r="D128" s="15"/>
      <c r="E128" s="15"/>
      <c r="F128" s="20"/>
      <c r="G128" s="15"/>
      <c r="H128" s="29" t="str">
        <f t="shared" si="1"/>
        <v/>
      </c>
    </row>
    <row r="129" spans="1:8" x14ac:dyDescent="0.3">
      <c r="A129" s="28"/>
      <c r="B129" s="15"/>
      <c r="C129" s="15"/>
      <c r="D129" s="15"/>
      <c r="E129" s="15"/>
      <c r="F129" s="20"/>
      <c r="G129" s="15"/>
      <c r="H129" s="29" t="str">
        <f t="shared" si="1"/>
        <v/>
      </c>
    </row>
    <row r="130" spans="1:8" x14ac:dyDescent="0.3">
      <c r="A130" s="28"/>
      <c r="B130" s="15"/>
      <c r="C130" s="15"/>
      <c r="D130" s="15"/>
      <c r="E130" s="15"/>
      <c r="F130" s="20"/>
      <c r="G130" s="15"/>
      <c r="H130" s="29" t="str">
        <f t="shared" si="1"/>
        <v/>
      </c>
    </row>
    <row r="131" spans="1:8" x14ac:dyDescent="0.3">
      <c r="A131" s="28"/>
      <c r="B131" s="15"/>
      <c r="C131" s="15"/>
      <c r="D131" s="15"/>
      <c r="E131" s="15"/>
      <c r="F131" s="20"/>
      <c r="G131" s="15"/>
      <c r="H131" s="29" t="str">
        <f t="shared" si="1"/>
        <v/>
      </c>
    </row>
    <row r="132" spans="1:8" x14ac:dyDescent="0.3">
      <c r="A132" s="28"/>
      <c r="B132" s="15"/>
      <c r="C132" s="15"/>
      <c r="D132" s="15"/>
      <c r="E132" s="15"/>
      <c r="F132" s="20"/>
      <c r="G132" s="15"/>
      <c r="H132" s="29" t="str">
        <f t="shared" si="1"/>
        <v/>
      </c>
    </row>
    <row r="133" spans="1:8" x14ac:dyDescent="0.3">
      <c r="A133" s="28"/>
      <c r="B133" s="15"/>
      <c r="C133" s="15"/>
      <c r="D133" s="15"/>
      <c r="E133" s="15"/>
      <c r="F133" s="20"/>
      <c r="G133" s="15"/>
      <c r="H133" s="29" t="str">
        <f t="shared" si="1"/>
        <v/>
      </c>
    </row>
    <row r="134" spans="1:8" x14ac:dyDescent="0.3">
      <c r="A134" s="28"/>
      <c r="B134" s="15"/>
      <c r="C134" s="15"/>
      <c r="D134" s="15"/>
      <c r="E134" s="15"/>
      <c r="F134" s="20"/>
      <c r="G134" s="15"/>
      <c r="H134" s="29" t="str">
        <f t="shared" ref="H134:H197" si="2">IF($A134="","",DATE(YEAR($A134),MONTH($A134),1))</f>
        <v/>
      </c>
    </row>
    <row r="135" spans="1:8" x14ac:dyDescent="0.3">
      <c r="A135" s="28"/>
      <c r="B135" s="15"/>
      <c r="C135" s="15"/>
      <c r="D135" s="15"/>
      <c r="E135" s="15"/>
      <c r="F135" s="20"/>
      <c r="G135" s="15"/>
      <c r="H135" s="29" t="str">
        <f t="shared" si="2"/>
        <v/>
      </c>
    </row>
    <row r="136" spans="1:8" x14ac:dyDescent="0.3">
      <c r="A136" s="28"/>
      <c r="B136" s="15"/>
      <c r="C136" s="15"/>
      <c r="D136" s="15"/>
      <c r="E136" s="15"/>
      <c r="F136" s="20"/>
      <c r="G136" s="15"/>
      <c r="H136" s="29" t="str">
        <f t="shared" si="2"/>
        <v/>
      </c>
    </row>
    <row r="137" spans="1:8" x14ac:dyDescent="0.3">
      <c r="A137" s="28"/>
      <c r="B137" s="15"/>
      <c r="C137" s="15"/>
      <c r="D137" s="15"/>
      <c r="E137" s="15"/>
      <c r="F137" s="20"/>
      <c r="G137" s="15"/>
      <c r="H137" s="29" t="str">
        <f t="shared" si="2"/>
        <v/>
      </c>
    </row>
    <row r="138" spans="1:8" x14ac:dyDescent="0.3">
      <c r="A138" s="28"/>
      <c r="B138" s="15"/>
      <c r="C138" s="15"/>
      <c r="D138" s="15"/>
      <c r="E138" s="15"/>
      <c r="F138" s="20"/>
      <c r="G138" s="15"/>
      <c r="H138" s="29" t="str">
        <f t="shared" si="2"/>
        <v/>
      </c>
    </row>
    <row r="139" spans="1:8" x14ac:dyDescent="0.3">
      <c r="A139" s="28"/>
      <c r="B139" s="15"/>
      <c r="C139" s="15"/>
      <c r="D139" s="15"/>
      <c r="E139" s="15"/>
      <c r="F139" s="20"/>
      <c r="G139" s="15"/>
      <c r="H139" s="29" t="str">
        <f t="shared" si="2"/>
        <v/>
      </c>
    </row>
    <row r="140" spans="1:8" x14ac:dyDescent="0.3">
      <c r="A140" s="28"/>
      <c r="B140" s="15"/>
      <c r="C140" s="15"/>
      <c r="D140" s="15"/>
      <c r="E140" s="15"/>
      <c r="F140" s="20"/>
      <c r="G140" s="15"/>
      <c r="H140" s="29" t="str">
        <f t="shared" si="2"/>
        <v/>
      </c>
    </row>
    <row r="141" spans="1:8" x14ac:dyDescent="0.3">
      <c r="A141" s="28"/>
      <c r="B141" s="15"/>
      <c r="C141" s="15"/>
      <c r="D141" s="15"/>
      <c r="E141" s="15"/>
      <c r="F141" s="20"/>
      <c r="G141" s="15"/>
      <c r="H141" s="29" t="str">
        <f t="shared" si="2"/>
        <v/>
      </c>
    </row>
    <row r="142" spans="1:8" x14ac:dyDescent="0.3">
      <c r="A142" s="28"/>
      <c r="B142" s="15"/>
      <c r="C142" s="15"/>
      <c r="D142" s="15"/>
      <c r="E142" s="15"/>
      <c r="F142" s="20"/>
      <c r="G142" s="15"/>
      <c r="H142" s="29" t="str">
        <f t="shared" si="2"/>
        <v/>
      </c>
    </row>
    <row r="143" spans="1:8" x14ac:dyDescent="0.3">
      <c r="A143" s="28"/>
      <c r="B143" s="15"/>
      <c r="C143" s="15"/>
      <c r="D143" s="15"/>
      <c r="E143" s="15"/>
      <c r="F143" s="20"/>
      <c r="G143" s="15"/>
      <c r="H143" s="29" t="str">
        <f t="shared" si="2"/>
        <v/>
      </c>
    </row>
    <row r="144" spans="1:8" x14ac:dyDescent="0.3">
      <c r="A144" s="28"/>
      <c r="B144" s="15"/>
      <c r="C144" s="15"/>
      <c r="D144" s="15"/>
      <c r="E144" s="15"/>
      <c r="F144" s="20"/>
      <c r="G144" s="15"/>
      <c r="H144" s="29" t="str">
        <f t="shared" si="2"/>
        <v/>
      </c>
    </row>
    <row r="145" spans="1:8" x14ac:dyDescent="0.3">
      <c r="A145" s="28"/>
      <c r="B145" s="15"/>
      <c r="C145" s="15"/>
      <c r="D145" s="15"/>
      <c r="E145" s="15"/>
      <c r="F145" s="20"/>
      <c r="G145" s="15"/>
      <c r="H145" s="29" t="str">
        <f t="shared" si="2"/>
        <v/>
      </c>
    </row>
    <row r="146" spans="1:8" x14ac:dyDescent="0.3">
      <c r="A146" s="28"/>
      <c r="B146" s="15"/>
      <c r="C146" s="15"/>
      <c r="D146" s="15"/>
      <c r="E146" s="15"/>
      <c r="F146" s="20"/>
      <c r="G146" s="15"/>
      <c r="H146" s="29" t="str">
        <f t="shared" si="2"/>
        <v/>
      </c>
    </row>
    <row r="147" spans="1:8" x14ac:dyDescent="0.3">
      <c r="A147" s="28"/>
      <c r="B147" s="15"/>
      <c r="C147" s="15"/>
      <c r="D147" s="15"/>
      <c r="E147" s="15"/>
      <c r="F147" s="20"/>
      <c r="G147" s="15"/>
      <c r="H147" s="29" t="str">
        <f t="shared" si="2"/>
        <v/>
      </c>
    </row>
    <row r="148" spans="1:8" x14ac:dyDescent="0.3">
      <c r="A148" s="28"/>
      <c r="B148" s="15"/>
      <c r="C148" s="15"/>
      <c r="D148" s="15"/>
      <c r="E148" s="15"/>
      <c r="F148" s="20"/>
      <c r="G148" s="15"/>
      <c r="H148" s="29" t="str">
        <f t="shared" si="2"/>
        <v/>
      </c>
    </row>
    <row r="149" spans="1:8" x14ac:dyDescent="0.3">
      <c r="A149" s="28"/>
      <c r="B149" s="15"/>
      <c r="C149" s="15"/>
      <c r="D149" s="15"/>
      <c r="E149" s="15"/>
      <c r="F149" s="20"/>
      <c r="G149" s="15"/>
      <c r="H149" s="29" t="str">
        <f t="shared" si="2"/>
        <v/>
      </c>
    </row>
    <row r="150" spans="1:8" x14ac:dyDescent="0.3">
      <c r="A150" s="28"/>
      <c r="B150" s="15"/>
      <c r="C150" s="15"/>
      <c r="D150" s="15"/>
      <c r="E150" s="15"/>
      <c r="F150" s="20"/>
      <c r="G150" s="15"/>
      <c r="H150" s="29" t="str">
        <f t="shared" si="2"/>
        <v/>
      </c>
    </row>
    <row r="151" spans="1:8" x14ac:dyDescent="0.3">
      <c r="A151" s="28"/>
      <c r="B151" s="15"/>
      <c r="C151" s="15"/>
      <c r="D151" s="15"/>
      <c r="E151" s="15"/>
      <c r="F151" s="20"/>
      <c r="G151" s="15"/>
      <c r="H151" s="29" t="str">
        <f t="shared" si="2"/>
        <v/>
      </c>
    </row>
    <row r="152" spans="1:8" x14ac:dyDescent="0.3">
      <c r="A152" s="28"/>
      <c r="B152" s="15"/>
      <c r="C152" s="15"/>
      <c r="D152" s="15"/>
      <c r="E152" s="15"/>
      <c r="F152" s="20"/>
      <c r="G152" s="15"/>
      <c r="H152" s="29" t="str">
        <f t="shared" si="2"/>
        <v/>
      </c>
    </row>
    <row r="153" spans="1:8" x14ac:dyDescent="0.3">
      <c r="A153" s="28"/>
      <c r="B153" s="15"/>
      <c r="C153" s="15"/>
      <c r="D153" s="15"/>
      <c r="E153" s="15"/>
      <c r="F153" s="20"/>
      <c r="G153" s="15"/>
      <c r="H153" s="29" t="str">
        <f t="shared" si="2"/>
        <v/>
      </c>
    </row>
    <row r="154" spans="1:8" x14ac:dyDescent="0.3">
      <c r="A154" s="28"/>
      <c r="B154" s="15"/>
      <c r="C154" s="15"/>
      <c r="D154" s="15"/>
      <c r="E154" s="15"/>
      <c r="F154" s="20"/>
      <c r="G154" s="15"/>
      <c r="H154" s="29" t="str">
        <f t="shared" si="2"/>
        <v/>
      </c>
    </row>
    <row r="155" spans="1:8" x14ac:dyDescent="0.3">
      <c r="A155" s="28"/>
      <c r="B155" s="15"/>
      <c r="C155" s="15"/>
      <c r="D155" s="15"/>
      <c r="E155" s="15"/>
      <c r="F155" s="20"/>
      <c r="G155" s="15"/>
      <c r="H155" s="29" t="str">
        <f t="shared" si="2"/>
        <v/>
      </c>
    </row>
    <row r="156" spans="1:8" x14ac:dyDescent="0.3">
      <c r="A156" s="28"/>
      <c r="B156" s="15"/>
      <c r="C156" s="15"/>
      <c r="D156" s="15"/>
      <c r="E156" s="15"/>
      <c r="F156" s="20"/>
      <c r="G156" s="15"/>
      <c r="H156" s="29" t="str">
        <f t="shared" si="2"/>
        <v/>
      </c>
    </row>
    <row r="157" spans="1:8" x14ac:dyDescent="0.3">
      <c r="A157" s="28"/>
      <c r="B157" s="15"/>
      <c r="C157" s="15"/>
      <c r="D157" s="15"/>
      <c r="E157" s="15"/>
      <c r="F157" s="20"/>
      <c r="G157" s="15"/>
      <c r="H157" s="29" t="str">
        <f t="shared" si="2"/>
        <v/>
      </c>
    </row>
    <row r="158" spans="1:8" x14ac:dyDescent="0.3">
      <c r="A158" s="28"/>
      <c r="B158" s="15"/>
      <c r="C158" s="15"/>
      <c r="D158" s="15"/>
      <c r="E158" s="15"/>
      <c r="F158" s="20"/>
      <c r="G158" s="15"/>
      <c r="H158" s="29" t="str">
        <f t="shared" si="2"/>
        <v/>
      </c>
    </row>
    <row r="159" spans="1:8" x14ac:dyDescent="0.3">
      <c r="A159" s="28"/>
      <c r="B159" s="15"/>
      <c r="C159" s="15"/>
      <c r="D159" s="15"/>
      <c r="E159" s="15"/>
      <c r="F159" s="20"/>
      <c r="G159" s="15"/>
      <c r="H159" s="29" t="str">
        <f t="shared" si="2"/>
        <v/>
      </c>
    </row>
    <row r="160" spans="1:8" x14ac:dyDescent="0.3">
      <c r="A160" s="28"/>
      <c r="B160" s="15"/>
      <c r="C160" s="15"/>
      <c r="D160" s="15"/>
      <c r="E160" s="15"/>
      <c r="F160" s="20"/>
      <c r="G160" s="15"/>
      <c r="H160" s="29" t="str">
        <f t="shared" si="2"/>
        <v/>
      </c>
    </row>
    <row r="161" spans="1:8" x14ac:dyDescent="0.3">
      <c r="A161" s="28"/>
      <c r="B161" s="15"/>
      <c r="C161" s="15"/>
      <c r="D161" s="15"/>
      <c r="E161" s="15"/>
      <c r="F161" s="20"/>
      <c r="G161" s="15"/>
      <c r="H161" s="29" t="str">
        <f t="shared" si="2"/>
        <v/>
      </c>
    </row>
    <row r="162" spans="1:8" x14ac:dyDescent="0.3">
      <c r="A162" s="28"/>
      <c r="B162" s="15"/>
      <c r="C162" s="15"/>
      <c r="D162" s="15"/>
      <c r="E162" s="15"/>
      <c r="F162" s="20"/>
      <c r="G162" s="15"/>
      <c r="H162" s="29" t="str">
        <f t="shared" si="2"/>
        <v/>
      </c>
    </row>
    <row r="163" spans="1:8" x14ac:dyDescent="0.3">
      <c r="A163" s="28"/>
      <c r="B163" s="15"/>
      <c r="C163" s="15"/>
      <c r="D163" s="15"/>
      <c r="E163" s="15"/>
      <c r="F163" s="20"/>
      <c r="G163" s="15"/>
      <c r="H163" s="29" t="str">
        <f t="shared" si="2"/>
        <v/>
      </c>
    </row>
    <row r="164" spans="1:8" x14ac:dyDescent="0.3">
      <c r="A164" s="28"/>
      <c r="B164" s="15"/>
      <c r="C164" s="15"/>
      <c r="D164" s="15"/>
      <c r="E164" s="15"/>
      <c r="F164" s="20"/>
      <c r="G164" s="15"/>
      <c r="H164" s="29" t="str">
        <f t="shared" si="2"/>
        <v/>
      </c>
    </row>
    <row r="165" spans="1:8" x14ac:dyDescent="0.3">
      <c r="A165" s="28"/>
      <c r="B165" s="15"/>
      <c r="C165" s="15"/>
      <c r="D165" s="15"/>
      <c r="E165" s="15"/>
      <c r="F165" s="20"/>
      <c r="G165" s="15"/>
      <c r="H165" s="29" t="str">
        <f t="shared" si="2"/>
        <v/>
      </c>
    </row>
    <row r="166" spans="1:8" x14ac:dyDescent="0.3">
      <c r="A166" s="28"/>
      <c r="B166" s="15"/>
      <c r="C166" s="15"/>
      <c r="D166" s="15"/>
      <c r="E166" s="15"/>
      <c r="F166" s="20"/>
      <c r="G166" s="15"/>
      <c r="H166" s="29" t="str">
        <f t="shared" si="2"/>
        <v/>
      </c>
    </row>
    <row r="167" spans="1:8" x14ac:dyDescent="0.3">
      <c r="A167" s="28"/>
      <c r="B167" s="15"/>
      <c r="C167" s="15"/>
      <c r="D167" s="15"/>
      <c r="E167" s="15"/>
      <c r="F167" s="20"/>
      <c r="G167" s="15"/>
      <c r="H167" s="29" t="str">
        <f t="shared" si="2"/>
        <v/>
      </c>
    </row>
    <row r="168" spans="1:8" x14ac:dyDescent="0.3">
      <c r="A168" s="28"/>
      <c r="B168" s="15"/>
      <c r="C168" s="15"/>
      <c r="D168" s="15"/>
      <c r="E168" s="15"/>
      <c r="F168" s="20"/>
      <c r="G168" s="15"/>
      <c r="H168" s="29" t="str">
        <f t="shared" si="2"/>
        <v/>
      </c>
    </row>
    <row r="169" spans="1:8" x14ac:dyDescent="0.3">
      <c r="A169" s="28"/>
      <c r="B169" s="15"/>
      <c r="C169" s="15"/>
      <c r="D169" s="15"/>
      <c r="E169" s="15"/>
      <c r="F169" s="20"/>
      <c r="G169" s="15"/>
      <c r="H169" s="29" t="str">
        <f t="shared" si="2"/>
        <v/>
      </c>
    </row>
    <row r="170" spans="1:8" x14ac:dyDescent="0.3">
      <c r="A170" s="28"/>
      <c r="B170" s="15"/>
      <c r="C170" s="15"/>
      <c r="D170" s="15"/>
      <c r="E170" s="15"/>
      <c r="F170" s="20"/>
      <c r="G170" s="15"/>
      <c r="H170" s="29" t="str">
        <f t="shared" si="2"/>
        <v/>
      </c>
    </row>
    <row r="171" spans="1:8" x14ac:dyDescent="0.3">
      <c r="A171" s="28"/>
      <c r="B171" s="15"/>
      <c r="C171" s="15"/>
      <c r="D171" s="15"/>
      <c r="E171" s="15"/>
      <c r="F171" s="20"/>
      <c r="G171" s="15"/>
      <c r="H171" s="29" t="str">
        <f t="shared" si="2"/>
        <v/>
      </c>
    </row>
    <row r="172" spans="1:8" x14ac:dyDescent="0.3">
      <c r="A172" s="28"/>
      <c r="B172" s="15"/>
      <c r="C172" s="15"/>
      <c r="D172" s="15"/>
      <c r="E172" s="15"/>
      <c r="F172" s="20"/>
      <c r="G172" s="15"/>
      <c r="H172" s="29" t="str">
        <f t="shared" si="2"/>
        <v/>
      </c>
    </row>
    <row r="173" spans="1:8" x14ac:dyDescent="0.3">
      <c r="A173" s="28"/>
      <c r="B173" s="15"/>
      <c r="C173" s="15"/>
      <c r="D173" s="15"/>
      <c r="E173" s="15"/>
      <c r="F173" s="20"/>
      <c r="G173" s="15"/>
      <c r="H173" s="29" t="str">
        <f t="shared" si="2"/>
        <v/>
      </c>
    </row>
    <row r="174" spans="1:8" x14ac:dyDescent="0.3">
      <c r="A174" s="28"/>
      <c r="B174" s="15"/>
      <c r="C174" s="15"/>
      <c r="D174" s="15"/>
      <c r="E174" s="15"/>
      <c r="F174" s="20"/>
      <c r="G174" s="15"/>
      <c r="H174" s="29" t="str">
        <f t="shared" si="2"/>
        <v/>
      </c>
    </row>
    <row r="175" spans="1:8" x14ac:dyDescent="0.3">
      <c r="A175" s="28"/>
      <c r="B175" s="15"/>
      <c r="C175" s="15"/>
      <c r="D175" s="15"/>
      <c r="E175" s="15"/>
      <c r="F175" s="20"/>
      <c r="G175" s="15"/>
      <c r="H175" s="29" t="str">
        <f t="shared" si="2"/>
        <v/>
      </c>
    </row>
    <row r="176" spans="1:8" x14ac:dyDescent="0.3">
      <c r="A176" s="28"/>
      <c r="B176" s="15"/>
      <c r="C176" s="15"/>
      <c r="D176" s="15"/>
      <c r="E176" s="15"/>
      <c r="F176" s="20"/>
      <c r="G176" s="15"/>
      <c r="H176" s="29" t="str">
        <f t="shared" si="2"/>
        <v/>
      </c>
    </row>
    <row r="177" spans="1:8" x14ac:dyDescent="0.3">
      <c r="A177" s="28"/>
      <c r="B177" s="15"/>
      <c r="C177" s="15"/>
      <c r="D177" s="15"/>
      <c r="E177" s="15"/>
      <c r="F177" s="20"/>
      <c r="G177" s="15"/>
      <c r="H177" s="29" t="str">
        <f t="shared" si="2"/>
        <v/>
      </c>
    </row>
    <row r="178" spans="1:8" x14ac:dyDescent="0.3">
      <c r="A178" s="28"/>
      <c r="B178" s="15"/>
      <c r="C178" s="15"/>
      <c r="D178" s="15"/>
      <c r="E178" s="15"/>
      <c r="F178" s="20"/>
      <c r="G178" s="15"/>
      <c r="H178" s="29" t="str">
        <f t="shared" si="2"/>
        <v/>
      </c>
    </row>
    <row r="179" spans="1:8" x14ac:dyDescent="0.3">
      <c r="A179" s="28"/>
      <c r="B179" s="15"/>
      <c r="C179" s="15"/>
      <c r="D179" s="15"/>
      <c r="E179" s="15"/>
      <c r="F179" s="20"/>
      <c r="G179" s="15"/>
      <c r="H179" s="29" t="str">
        <f t="shared" si="2"/>
        <v/>
      </c>
    </row>
    <row r="180" spans="1:8" x14ac:dyDescent="0.3">
      <c r="A180" s="28"/>
      <c r="B180" s="15"/>
      <c r="C180" s="15"/>
      <c r="D180" s="15"/>
      <c r="E180" s="15"/>
      <c r="F180" s="20"/>
      <c r="G180" s="15"/>
      <c r="H180" s="29" t="str">
        <f t="shared" si="2"/>
        <v/>
      </c>
    </row>
    <row r="181" spans="1:8" x14ac:dyDescent="0.3">
      <c r="A181" s="28"/>
      <c r="B181" s="15"/>
      <c r="C181" s="15"/>
      <c r="D181" s="15"/>
      <c r="E181" s="15"/>
      <c r="F181" s="20"/>
      <c r="G181" s="15"/>
      <c r="H181" s="29" t="str">
        <f t="shared" si="2"/>
        <v/>
      </c>
    </row>
    <row r="182" spans="1:8" x14ac:dyDescent="0.3">
      <c r="A182" s="28"/>
      <c r="B182" s="15"/>
      <c r="C182" s="15"/>
      <c r="D182" s="15"/>
      <c r="E182" s="15"/>
      <c r="F182" s="20"/>
      <c r="G182" s="15"/>
      <c r="H182" s="29" t="str">
        <f t="shared" si="2"/>
        <v/>
      </c>
    </row>
    <row r="183" spans="1:8" x14ac:dyDescent="0.3">
      <c r="A183" s="28"/>
      <c r="B183" s="15"/>
      <c r="C183" s="15"/>
      <c r="D183" s="15"/>
      <c r="E183" s="15"/>
      <c r="F183" s="20"/>
      <c r="G183" s="15"/>
      <c r="H183" s="29" t="str">
        <f t="shared" si="2"/>
        <v/>
      </c>
    </row>
    <row r="184" spans="1:8" x14ac:dyDescent="0.3">
      <c r="A184" s="28"/>
      <c r="B184" s="15"/>
      <c r="C184" s="15"/>
      <c r="D184" s="15"/>
      <c r="E184" s="15"/>
      <c r="F184" s="20"/>
      <c r="G184" s="15"/>
      <c r="H184" s="29" t="str">
        <f t="shared" si="2"/>
        <v/>
      </c>
    </row>
    <row r="185" spans="1:8" x14ac:dyDescent="0.3">
      <c r="A185" s="28"/>
      <c r="B185" s="15"/>
      <c r="C185" s="15"/>
      <c r="D185" s="15"/>
      <c r="E185" s="15"/>
      <c r="F185" s="20"/>
      <c r="G185" s="15"/>
      <c r="H185" s="29" t="str">
        <f t="shared" si="2"/>
        <v/>
      </c>
    </row>
    <row r="186" spans="1:8" x14ac:dyDescent="0.3">
      <c r="A186" s="28"/>
      <c r="B186" s="15"/>
      <c r="C186" s="15"/>
      <c r="D186" s="15"/>
      <c r="E186" s="15"/>
      <c r="F186" s="20"/>
      <c r="G186" s="15"/>
      <c r="H186" s="29" t="str">
        <f t="shared" si="2"/>
        <v/>
      </c>
    </row>
    <row r="187" spans="1:8" x14ac:dyDescent="0.3">
      <c r="A187" s="28"/>
      <c r="B187" s="15"/>
      <c r="C187" s="15"/>
      <c r="D187" s="15"/>
      <c r="E187" s="15"/>
      <c r="F187" s="20"/>
      <c r="G187" s="15"/>
      <c r="H187" s="29" t="str">
        <f t="shared" si="2"/>
        <v/>
      </c>
    </row>
    <row r="188" spans="1:8" x14ac:dyDescent="0.3">
      <c r="A188" s="28"/>
      <c r="B188" s="15"/>
      <c r="C188" s="15"/>
      <c r="D188" s="15"/>
      <c r="E188" s="15"/>
      <c r="F188" s="20"/>
      <c r="G188" s="15"/>
      <c r="H188" s="29" t="str">
        <f t="shared" si="2"/>
        <v/>
      </c>
    </row>
    <row r="189" spans="1:8" x14ac:dyDescent="0.3">
      <c r="A189" s="28"/>
      <c r="B189" s="15"/>
      <c r="C189" s="15"/>
      <c r="D189" s="15"/>
      <c r="E189" s="15"/>
      <c r="F189" s="20"/>
      <c r="G189" s="15"/>
      <c r="H189" s="29" t="str">
        <f t="shared" si="2"/>
        <v/>
      </c>
    </row>
    <row r="190" spans="1:8" x14ac:dyDescent="0.3">
      <c r="A190" s="28"/>
      <c r="B190" s="15"/>
      <c r="C190" s="15"/>
      <c r="D190" s="15"/>
      <c r="E190" s="15"/>
      <c r="F190" s="20"/>
      <c r="G190" s="15"/>
      <c r="H190" s="29" t="str">
        <f t="shared" si="2"/>
        <v/>
      </c>
    </row>
    <row r="191" spans="1:8" x14ac:dyDescent="0.3">
      <c r="A191" s="28"/>
      <c r="B191" s="15"/>
      <c r="C191" s="15"/>
      <c r="D191" s="15"/>
      <c r="E191" s="15"/>
      <c r="F191" s="20"/>
      <c r="G191" s="15"/>
      <c r="H191" s="29" t="str">
        <f t="shared" si="2"/>
        <v/>
      </c>
    </row>
    <row r="192" spans="1:8" x14ac:dyDescent="0.3">
      <c r="A192" s="28"/>
      <c r="B192" s="15"/>
      <c r="C192" s="15"/>
      <c r="D192" s="15"/>
      <c r="E192" s="15"/>
      <c r="F192" s="20"/>
      <c r="G192" s="15"/>
      <c r="H192" s="29" t="str">
        <f t="shared" si="2"/>
        <v/>
      </c>
    </row>
    <row r="193" spans="1:8" x14ac:dyDescent="0.3">
      <c r="A193" s="28"/>
      <c r="B193" s="15"/>
      <c r="C193" s="15"/>
      <c r="D193" s="15"/>
      <c r="E193" s="15"/>
      <c r="F193" s="20"/>
      <c r="G193" s="15"/>
      <c r="H193" s="29" t="str">
        <f t="shared" si="2"/>
        <v/>
      </c>
    </row>
    <row r="194" spans="1:8" x14ac:dyDescent="0.3">
      <c r="A194" s="28"/>
      <c r="B194" s="15"/>
      <c r="C194" s="15"/>
      <c r="D194" s="15"/>
      <c r="E194" s="15"/>
      <c r="F194" s="20"/>
      <c r="G194" s="15"/>
      <c r="H194" s="29" t="str">
        <f t="shared" si="2"/>
        <v/>
      </c>
    </row>
    <row r="195" spans="1:8" x14ac:dyDescent="0.3">
      <c r="A195" s="28"/>
      <c r="B195" s="15"/>
      <c r="C195" s="15"/>
      <c r="D195" s="15"/>
      <c r="E195" s="15"/>
      <c r="F195" s="20"/>
      <c r="G195" s="15"/>
      <c r="H195" s="29" t="str">
        <f t="shared" si="2"/>
        <v/>
      </c>
    </row>
    <row r="196" spans="1:8" x14ac:dyDescent="0.3">
      <c r="A196" s="28"/>
      <c r="B196" s="15"/>
      <c r="C196" s="15"/>
      <c r="D196" s="15"/>
      <c r="E196" s="15"/>
      <c r="F196" s="20"/>
      <c r="G196" s="15"/>
      <c r="H196" s="29" t="str">
        <f t="shared" si="2"/>
        <v/>
      </c>
    </row>
    <row r="197" spans="1:8" x14ac:dyDescent="0.3">
      <c r="A197" s="28"/>
      <c r="B197" s="15"/>
      <c r="C197" s="15"/>
      <c r="D197" s="15"/>
      <c r="E197" s="15"/>
      <c r="F197" s="20"/>
      <c r="G197" s="15"/>
      <c r="H197" s="29" t="str">
        <f t="shared" si="2"/>
        <v/>
      </c>
    </row>
    <row r="198" spans="1:8" x14ac:dyDescent="0.3">
      <c r="A198" s="28"/>
      <c r="B198" s="15"/>
      <c r="C198" s="15"/>
      <c r="D198" s="15"/>
      <c r="E198" s="15"/>
      <c r="F198" s="20"/>
      <c r="G198" s="15"/>
      <c r="H198" s="29" t="str">
        <f t="shared" ref="H198:H261" si="3">IF($A198="","",DATE(YEAR($A198),MONTH($A198),1))</f>
        <v/>
      </c>
    </row>
    <row r="199" spans="1:8" x14ac:dyDescent="0.3">
      <c r="A199" s="28"/>
      <c r="B199" s="15"/>
      <c r="C199" s="15"/>
      <c r="D199" s="15"/>
      <c r="E199" s="15"/>
      <c r="F199" s="20"/>
      <c r="G199" s="15"/>
      <c r="H199" s="29" t="str">
        <f t="shared" si="3"/>
        <v/>
      </c>
    </row>
    <row r="200" spans="1:8" x14ac:dyDescent="0.3">
      <c r="A200" s="28"/>
      <c r="B200" s="15"/>
      <c r="C200" s="15"/>
      <c r="D200" s="15"/>
      <c r="E200" s="15"/>
      <c r="F200" s="20"/>
      <c r="G200" s="15"/>
      <c r="H200" s="29" t="str">
        <f t="shared" si="3"/>
        <v/>
      </c>
    </row>
    <row r="201" spans="1:8" x14ac:dyDescent="0.3">
      <c r="A201" s="28"/>
      <c r="B201" s="15"/>
      <c r="C201" s="15"/>
      <c r="D201" s="15"/>
      <c r="E201" s="15"/>
      <c r="F201" s="20"/>
      <c r="G201" s="15"/>
      <c r="H201" s="29" t="str">
        <f t="shared" si="3"/>
        <v/>
      </c>
    </row>
    <row r="202" spans="1:8" x14ac:dyDescent="0.3">
      <c r="A202" s="28"/>
      <c r="B202" s="15"/>
      <c r="C202" s="15"/>
      <c r="D202" s="15"/>
      <c r="E202" s="15"/>
      <c r="F202" s="20"/>
      <c r="G202" s="15"/>
      <c r="H202" s="29" t="str">
        <f t="shared" si="3"/>
        <v/>
      </c>
    </row>
    <row r="203" spans="1:8" x14ac:dyDescent="0.3">
      <c r="A203" s="28"/>
      <c r="B203" s="15"/>
      <c r="C203" s="15"/>
      <c r="D203" s="15"/>
      <c r="E203" s="15"/>
      <c r="F203" s="20"/>
      <c r="G203" s="15"/>
      <c r="H203" s="29" t="str">
        <f t="shared" si="3"/>
        <v/>
      </c>
    </row>
    <row r="204" spans="1:8" x14ac:dyDescent="0.3">
      <c r="A204" s="28"/>
      <c r="B204" s="15"/>
      <c r="C204" s="15"/>
      <c r="D204" s="15"/>
      <c r="E204" s="15"/>
      <c r="F204" s="20"/>
      <c r="G204" s="15"/>
      <c r="H204" s="29" t="str">
        <f t="shared" si="3"/>
        <v/>
      </c>
    </row>
    <row r="205" spans="1:8" x14ac:dyDescent="0.3">
      <c r="A205" s="28"/>
      <c r="B205" s="15"/>
      <c r="C205" s="15"/>
      <c r="D205" s="15"/>
      <c r="E205" s="15"/>
      <c r="F205" s="20"/>
      <c r="G205" s="15"/>
      <c r="H205" s="29" t="str">
        <f t="shared" si="3"/>
        <v/>
      </c>
    </row>
    <row r="206" spans="1:8" x14ac:dyDescent="0.3">
      <c r="A206" s="28"/>
      <c r="B206" s="15"/>
      <c r="C206" s="15"/>
      <c r="D206" s="15"/>
      <c r="E206" s="15"/>
      <c r="F206" s="20"/>
      <c r="G206" s="15"/>
      <c r="H206" s="29" t="str">
        <f t="shared" si="3"/>
        <v/>
      </c>
    </row>
    <row r="207" spans="1:8" x14ac:dyDescent="0.3">
      <c r="A207" s="28"/>
      <c r="B207" s="15"/>
      <c r="C207" s="15"/>
      <c r="D207" s="15"/>
      <c r="E207" s="15"/>
      <c r="F207" s="20"/>
      <c r="G207" s="15"/>
      <c r="H207" s="29" t="str">
        <f t="shared" si="3"/>
        <v/>
      </c>
    </row>
    <row r="208" spans="1:8" x14ac:dyDescent="0.3">
      <c r="A208" s="28"/>
      <c r="B208" s="15"/>
      <c r="C208" s="15"/>
      <c r="D208" s="15"/>
      <c r="E208" s="15"/>
      <c r="F208" s="20"/>
      <c r="G208" s="15"/>
      <c r="H208" s="29" t="str">
        <f t="shared" si="3"/>
        <v/>
      </c>
    </row>
    <row r="209" spans="1:8" x14ac:dyDescent="0.3">
      <c r="A209" s="28"/>
      <c r="B209" s="15"/>
      <c r="C209" s="15"/>
      <c r="D209" s="15"/>
      <c r="E209" s="15"/>
      <c r="F209" s="20"/>
      <c r="G209" s="15"/>
      <c r="H209" s="29" t="str">
        <f t="shared" si="3"/>
        <v/>
      </c>
    </row>
    <row r="210" spans="1:8" x14ac:dyDescent="0.3">
      <c r="A210" s="28"/>
      <c r="B210" s="15"/>
      <c r="C210" s="15"/>
      <c r="D210" s="15"/>
      <c r="E210" s="15"/>
      <c r="F210" s="20"/>
      <c r="G210" s="15"/>
      <c r="H210" s="29" t="str">
        <f t="shared" si="3"/>
        <v/>
      </c>
    </row>
    <row r="211" spans="1:8" x14ac:dyDescent="0.3">
      <c r="A211" s="28"/>
      <c r="B211" s="15"/>
      <c r="C211" s="15"/>
      <c r="D211" s="15"/>
      <c r="E211" s="15"/>
      <c r="F211" s="20"/>
      <c r="G211" s="15"/>
      <c r="H211" s="29" t="str">
        <f t="shared" si="3"/>
        <v/>
      </c>
    </row>
    <row r="212" spans="1:8" x14ac:dyDescent="0.3">
      <c r="A212" s="28"/>
      <c r="B212" s="15"/>
      <c r="C212" s="15"/>
      <c r="D212" s="15"/>
      <c r="E212" s="15"/>
      <c r="F212" s="20"/>
      <c r="G212" s="15"/>
      <c r="H212" s="29" t="str">
        <f t="shared" si="3"/>
        <v/>
      </c>
    </row>
    <row r="213" spans="1:8" x14ac:dyDescent="0.3">
      <c r="A213" s="28"/>
      <c r="B213" s="15"/>
      <c r="C213" s="15"/>
      <c r="D213" s="15"/>
      <c r="E213" s="15"/>
      <c r="F213" s="20"/>
      <c r="G213" s="15"/>
      <c r="H213" s="29" t="str">
        <f t="shared" si="3"/>
        <v/>
      </c>
    </row>
    <row r="214" spans="1:8" x14ac:dyDescent="0.3">
      <c r="A214" s="28"/>
      <c r="B214" s="15"/>
      <c r="C214" s="15"/>
      <c r="D214" s="15"/>
      <c r="E214" s="15"/>
      <c r="F214" s="20"/>
      <c r="G214" s="15"/>
      <c r="H214" s="29" t="str">
        <f t="shared" si="3"/>
        <v/>
      </c>
    </row>
    <row r="215" spans="1:8" x14ac:dyDescent="0.3">
      <c r="A215" s="28"/>
      <c r="B215" s="15"/>
      <c r="C215" s="15"/>
      <c r="D215" s="15"/>
      <c r="E215" s="15"/>
      <c r="F215" s="20"/>
      <c r="G215" s="15"/>
      <c r="H215" s="29" t="str">
        <f t="shared" si="3"/>
        <v/>
      </c>
    </row>
    <row r="216" spans="1:8" x14ac:dyDescent="0.3">
      <c r="A216" s="28"/>
      <c r="B216" s="15"/>
      <c r="C216" s="15"/>
      <c r="D216" s="15"/>
      <c r="E216" s="15"/>
      <c r="F216" s="20"/>
      <c r="G216" s="15"/>
      <c r="H216" s="29" t="str">
        <f t="shared" si="3"/>
        <v/>
      </c>
    </row>
    <row r="217" spans="1:8" x14ac:dyDescent="0.3">
      <c r="A217" s="28"/>
      <c r="B217" s="15"/>
      <c r="C217" s="15"/>
      <c r="D217" s="15"/>
      <c r="E217" s="15"/>
      <c r="F217" s="20"/>
      <c r="G217" s="15"/>
      <c r="H217" s="29" t="str">
        <f t="shared" si="3"/>
        <v/>
      </c>
    </row>
    <row r="218" spans="1:8" x14ac:dyDescent="0.3">
      <c r="A218" s="28"/>
      <c r="B218" s="15"/>
      <c r="C218" s="15"/>
      <c r="D218" s="15"/>
      <c r="E218" s="15"/>
      <c r="F218" s="20"/>
      <c r="G218" s="15"/>
      <c r="H218" s="29" t="str">
        <f t="shared" si="3"/>
        <v/>
      </c>
    </row>
    <row r="219" spans="1:8" x14ac:dyDescent="0.3">
      <c r="A219" s="28"/>
      <c r="B219" s="15"/>
      <c r="C219" s="15"/>
      <c r="D219" s="15"/>
      <c r="E219" s="15"/>
      <c r="F219" s="20"/>
      <c r="G219" s="15"/>
      <c r="H219" s="29" t="str">
        <f t="shared" si="3"/>
        <v/>
      </c>
    </row>
    <row r="220" spans="1:8" x14ac:dyDescent="0.3">
      <c r="A220" s="28"/>
      <c r="B220" s="15"/>
      <c r="C220" s="15"/>
      <c r="D220" s="15"/>
      <c r="E220" s="15"/>
      <c r="F220" s="20"/>
      <c r="G220" s="15"/>
      <c r="H220" s="29" t="str">
        <f t="shared" si="3"/>
        <v/>
      </c>
    </row>
    <row r="221" spans="1:8" x14ac:dyDescent="0.3">
      <c r="A221" s="28"/>
      <c r="B221" s="15"/>
      <c r="C221" s="15"/>
      <c r="D221" s="15"/>
      <c r="E221" s="15"/>
      <c r="F221" s="20"/>
      <c r="G221" s="15"/>
      <c r="H221" s="29" t="str">
        <f t="shared" si="3"/>
        <v/>
      </c>
    </row>
    <row r="222" spans="1:8" x14ac:dyDescent="0.3">
      <c r="A222" s="28"/>
      <c r="B222" s="15"/>
      <c r="C222" s="15"/>
      <c r="D222" s="15"/>
      <c r="E222" s="15"/>
      <c r="F222" s="20"/>
      <c r="G222" s="15"/>
      <c r="H222" s="29" t="str">
        <f t="shared" si="3"/>
        <v/>
      </c>
    </row>
    <row r="223" spans="1:8" x14ac:dyDescent="0.3">
      <c r="A223" s="28"/>
      <c r="B223" s="15"/>
      <c r="C223" s="15"/>
      <c r="D223" s="15"/>
      <c r="E223" s="15"/>
      <c r="F223" s="20"/>
      <c r="G223" s="15"/>
      <c r="H223" s="29" t="str">
        <f t="shared" si="3"/>
        <v/>
      </c>
    </row>
    <row r="224" spans="1:8" x14ac:dyDescent="0.3">
      <c r="A224" s="28"/>
      <c r="B224" s="15"/>
      <c r="C224" s="15"/>
      <c r="D224" s="15"/>
      <c r="E224" s="15"/>
      <c r="F224" s="20"/>
      <c r="G224" s="15"/>
      <c r="H224" s="29" t="str">
        <f t="shared" si="3"/>
        <v/>
      </c>
    </row>
    <row r="225" spans="1:8" x14ac:dyDescent="0.3">
      <c r="A225" s="28"/>
      <c r="B225" s="15"/>
      <c r="C225" s="15"/>
      <c r="D225" s="15"/>
      <c r="E225" s="15"/>
      <c r="F225" s="20"/>
      <c r="G225" s="15"/>
      <c r="H225" s="29" t="str">
        <f t="shared" si="3"/>
        <v/>
      </c>
    </row>
    <row r="226" spans="1:8" x14ac:dyDescent="0.3">
      <c r="A226" s="28"/>
      <c r="B226" s="15"/>
      <c r="C226" s="15"/>
      <c r="D226" s="15"/>
      <c r="E226" s="15"/>
      <c r="F226" s="20"/>
      <c r="G226" s="15"/>
      <c r="H226" s="29" t="str">
        <f t="shared" si="3"/>
        <v/>
      </c>
    </row>
    <row r="227" spans="1:8" x14ac:dyDescent="0.3">
      <c r="A227" s="28"/>
      <c r="B227" s="15"/>
      <c r="C227" s="15"/>
      <c r="D227" s="15"/>
      <c r="E227" s="15"/>
      <c r="F227" s="20"/>
      <c r="G227" s="15"/>
      <c r="H227" s="29" t="str">
        <f t="shared" si="3"/>
        <v/>
      </c>
    </row>
    <row r="228" spans="1:8" x14ac:dyDescent="0.3">
      <c r="A228" s="28"/>
      <c r="B228" s="15"/>
      <c r="C228" s="15"/>
      <c r="D228" s="15"/>
      <c r="E228" s="15"/>
      <c r="F228" s="20"/>
      <c r="G228" s="15"/>
      <c r="H228" s="29" t="str">
        <f t="shared" si="3"/>
        <v/>
      </c>
    </row>
    <row r="229" spans="1:8" x14ac:dyDescent="0.3">
      <c r="A229" s="28"/>
      <c r="B229" s="15"/>
      <c r="C229" s="15"/>
      <c r="D229" s="15"/>
      <c r="E229" s="15"/>
      <c r="F229" s="20"/>
      <c r="G229" s="15"/>
      <c r="H229" s="29" t="str">
        <f t="shared" si="3"/>
        <v/>
      </c>
    </row>
    <row r="230" spans="1:8" x14ac:dyDescent="0.3">
      <c r="A230" s="28"/>
      <c r="B230" s="15"/>
      <c r="C230" s="15"/>
      <c r="D230" s="15"/>
      <c r="E230" s="15"/>
      <c r="F230" s="20"/>
      <c r="G230" s="15"/>
      <c r="H230" s="29" t="str">
        <f t="shared" si="3"/>
        <v/>
      </c>
    </row>
    <row r="231" spans="1:8" x14ac:dyDescent="0.3">
      <c r="A231" s="28"/>
      <c r="B231" s="15"/>
      <c r="C231" s="15"/>
      <c r="D231" s="15"/>
      <c r="E231" s="15"/>
      <c r="F231" s="20"/>
      <c r="G231" s="15"/>
      <c r="H231" s="29" t="str">
        <f t="shared" si="3"/>
        <v/>
      </c>
    </row>
    <row r="232" spans="1:8" x14ac:dyDescent="0.3">
      <c r="A232" s="28"/>
      <c r="B232" s="15"/>
      <c r="C232" s="15"/>
      <c r="D232" s="15"/>
      <c r="E232" s="15"/>
      <c r="F232" s="20"/>
      <c r="G232" s="15"/>
      <c r="H232" s="29" t="str">
        <f t="shared" si="3"/>
        <v/>
      </c>
    </row>
    <row r="233" spans="1:8" x14ac:dyDescent="0.3">
      <c r="A233" s="28"/>
      <c r="B233" s="15"/>
      <c r="C233" s="15"/>
      <c r="D233" s="15"/>
      <c r="E233" s="15"/>
      <c r="F233" s="20"/>
      <c r="G233" s="15"/>
      <c r="H233" s="29" t="str">
        <f t="shared" si="3"/>
        <v/>
      </c>
    </row>
    <row r="234" spans="1:8" x14ac:dyDescent="0.3">
      <c r="A234" s="28"/>
      <c r="B234" s="15"/>
      <c r="C234" s="15"/>
      <c r="D234" s="15"/>
      <c r="E234" s="15"/>
      <c r="F234" s="20"/>
      <c r="G234" s="15"/>
      <c r="H234" s="29" t="str">
        <f t="shared" si="3"/>
        <v/>
      </c>
    </row>
    <row r="235" spans="1:8" x14ac:dyDescent="0.3">
      <c r="A235" s="28"/>
      <c r="B235" s="15"/>
      <c r="C235" s="15"/>
      <c r="D235" s="15"/>
      <c r="E235" s="15"/>
      <c r="F235" s="20"/>
      <c r="G235" s="15"/>
      <c r="H235" s="29" t="str">
        <f t="shared" si="3"/>
        <v/>
      </c>
    </row>
    <row r="236" spans="1:8" x14ac:dyDescent="0.3">
      <c r="A236" s="28"/>
      <c r="B236" s="15"/>
      <c r="C236" s="15"/>
      <c r="D236" s="15"/>
      <c r="E236" s="15"/>
      <c r="F236" s="20"/>
      <c r="G236" s="15"/>
      <c r="H236" s="29" t="str">
        <f t="shared" si="3"/>
        <v/>
      </c>
    </row>
    <row r="237" spans="1:8" x14ac:dyDescent="0.3">
      <c r="A237" s="28"/>
      <c r="B237" s="15"/>
      <c r="C237" s="15"/>
      <c r="D237" s="15"/>
      <c r="E237" s="15"/>
      <c r="F237" s="20"/>
      <c r="G237" s="15"/>
      <c r="H237" s="29" t="str">
        <f t="shared" si="3"/>
        <v/>
      </c>
    </row>
    <row r="238" spans="1:8" x14ac:dyDescent="0.3">
      <c r="A238" s="28"/>
      <c r="B238" s="15"/>
      <c r="C238" s="15"/>
      <c r="D238" s="15"/>
      <c r="E238" s="15"/>
      <c r="F238" s="20"/>
      <c r="G238" s="15"/>
      <c r="H238" s="29" t="str">
        <f t="shared" si="3"/>
        <v/>
      </c>
    </row>
    <row r="239" spans="1:8" x14ac:dyDescent="0.3">
      <c r="A239" s="28"/>
      <c r="B239" s="15"/>
      <c r="C239" s="15"/>
      <c r="D239" s="15"/>
      <c r="E239" s="15"/>
      <c r="F239" s="20"/>
      <c r="G239" s="15"/>
      <c r="H239" s="29" t="str">
        <f t="shared" si="3"/>
        <v/>
      </c>
    </row>
    <row r="240" spans="1:8" x14ac:dyDescent="0.3">
      <c r="A240" s="28"/>
      <c r="B240" s="15"/>
      <c r="C240" s="15"/>
      <c r="D240" s="15"/>
      <c r="E240" s="15"/>
      <c r="F240" s="20"/>
      <c r="G240" s="15"/>
      <c r="H240" s="29" t="str">
        <f t="shared" si="3"/>
        <v/>
      </c>
    </row>
    <row r="241" spans="1:8" x14ac:dyDescent="0.3">
      <c r="A241" s="28"/>
      <c r="B241" s="15"/>
      <c r="C241" s="15"/>
      <c r="D241" s="15"/>
      <c r="E241" s="15"/>
      <c r="F241" s="20"/>
      <c r="G241" s="15"/>
      <c r="H241" s="29" t="str">
        <f t="shared" si="3"/>
        <v/>
      </c>
    </row>
    <row r="242" spans="1:8" x14ac:dyDescent="0.3">
      <c r="A242" s="28"/>
      <c r="B242" s="15"/>
      <c r="C242" s="15"/>
      <c r="D242" s="15"/>
      <c r="E242" s="15"/>
      <c r="F242" s="20"/>
      <c r="G242" s="15"/>
      <c r="H242" s="29" t="str">
        <f t="shared" si="3"/>
        <v/>
      </c>
    </row>
    <row r="243" spans="1:8" x14ac:dyDescent="0.3">
      <c r="A243" s="28"/>
      <c r="B243" s="15"/>
      <c r="C243" s="15"/>
      <c r="D243" s="15"/>
      <c r="E243" s="15"/>
      <c r="F243" s="20"/>
      <c r="G243" s="15"/>
      <c r="H243" s="29" t="str">
        <f t="shared" si="3"/>
        <v/>
      </c>
    </row>
    <row r="244" spans="1:8" x14ac:dyDescent="0.3">
      <c r="A244" s="28"/>
      <c r="B244" s="15"/>
      <c r="C244" s="15"/>
      <c r="D244" s="15"/>
      <c r="E244" s="15"/>
      <c r="F244" s="20"/>
      <c r="G244" s="15"/>
      <c r="H244" s="29" t="str">
        <f t="shared" si="3"/>
        <v/>
      </c>
    </row>
    <row r="245" spans="1:8" x14ac:dyDescent="0.3">
      <c r="A245" s="28"/>
      <c r="B245" s="15"/>
      <c r="C245" s="15"/>
      <c r="D245" s="15"/>
      <c r="E245" s="15"/>
      <c r="F245" s="20"/>
      <c r="G245" s="15"/>
      <c r="H245" s="29" t="str">
        <f t="shared" si="3"/>
        <v/>
      </c>
    </row>
    <row r="246" spans="1:8" x14ac:dyDescent="0.3">
      <c r="A246" s="28"/>
      <c r="B246" s="15"/>
      <c r="C246" s="15"/>
      <c r="D246" s="15"/>
      <c r="E246" s="15"/>
      <c r="F246" s="20"/>
      <c r="G246" s="15"/>
      <c r="H246" s="29" t="str">
        <f t="shared" si="3"/>
        <v/>
      </c>
    </row>
    <row r="247" spans="1:8" x14ac:dyDescent="0.3">
      <c r="A247" s="28"/>
      <c r="B247" s="15"/>
      <c r="C247" s="15"/>
      <c r="D247" s="15"/>
      <c r="E247" s="15"/>
      <c r="F247" s="20"/>
      <c r="G247" s="15"/>
      <c r="H247" s="29" t="str">
        <f t="shared" si="3"/>
        <v/>
      </c>
    </row>
    <row r="248" spans="1:8" x14ac:dyDescent="0.3">
      <c r="A248" s="28"/>
      <c r="B248" s="15"/>
      <c r="C248" s="15"/>
      <c r="D248" s="15"/>
      <c r="E248" s="15"/>
      <c r="F248" s="20"/>
      <c r="G248" s="15"/>
      <c r="H248" s="29" t="str">
        <f t="shared" si="3"/>
        <v/>
      </c>
    </row>
    <row r="249" spans="1:8" x14ac:dyDescent="0.3">
      <c r="A249" s="28"/>
      <c r="B249" s="15"/>
      <c r="C249" s="15"/>
      <c r="D249" s="15"/>
      <c r="E249" s="15"/>
      <c r="F249" s="20"/>
      <c r="G249" s="15"/>
      <c r="H249" s="29" t="str">
        <f t="shared" si="3"/>
        <v/>
      </c>
    </row>
    <row r="250" spans="1:8" x14ac:dyDescent="0.3">
      <c r="A250" s="28"/>
      <c r="B250" s="15"/>
      <c r="C250" s="15"/>
      <c r="D250" s="15"/>
      <c r="E250" s="15"/>
      <c r="F250" s="20"/>
      <c r="G250" s="15"/>
      <c r="H250" s="29" t="str">
        <f t="shared" si="3"/>
        <v/>
      </c>
    </row>
    <row r="251" spans="1:8" x14ac:dyDescent="0.3">
      <c r="A251" s="28"/>
      <c r="B251" s="15"/>
      <c r="C251" s="15"/>
      <c r="D251" s="15"/>
      <c r="E251" s="15"/>
      <c r="F251" s="20"/>
      <c r="G251" s="15"/>
      <c r="H251" s="29" t="str">
        <f t="shared" si="3"/>
        <v/>
      </c>
    </row>
    <row r="252" spans="1:8" x14ac:dyDescent="0.3">
      <c r="A252" s="28"/>
      <c r="B252" s="15"/>
      <c r="C252" s="15"/>
      <c r="D252" s="15"/>
      <c r="E252" s="15"/>
      <c r="F252" s="20"/>
      <c r="G252" s="15"/>
      <c r="H252" s="29" t="str">
        <f t="shared" si="3"/>
        <v/>
      </c>
    </row>
    <row r="253" spans="1:8" x14ac:dyDescent="0.3">
      <c r="A253" s="28"/>
      <c r="B253" s="15"/>
      <c r="C253" s="15"/>
      <c r="D253" s="15"/>
      <c r="E253" s="15"/>
      <c r="F253" s="20"/>
      <c r="G253" s="15"/>
      <c r="H253" s="29" t="str">
        <f t="shared" si="3"/>
        <v/>
      </c>
    </row>
    <row r="254" spans="1:8" x14ac:dyDescent="0.3">
      <c r="A254" s="28"/>
      <c r="B254" s="15"/>
      <c r="C254" s="15"/>
      <c r="D254" s="15"/>
      <c r="E254" s="15"/>
      <c r="F254" s="20"/>
      <c r="G254" s="15"/>
      <c r="H254" s="29" t="str">
        <f t="shared" si="3"/>
        <v/>
      </c>
    </row>
    <row r="255" spans="1:8" x14ac:dyDescent="0.3">
      <c r="A255" s="28"/>
      <c r="B255" s="15"/>
      <c r="C255" s="15"/>
      <c r="D255" s="15"/>
      <c r="E255" s="15"/>
      <c r="F255" s="20"/>
      <c r="G255" s="15"/>
      <c r="H255" s="29" t="str">
        <f t="shared" si="3"/>
        <v/>
      </c>
    </row>
    <row r="256" spans="1:8" x14ac:dyDescent="0.3">
      <c r="A256" s="28"/>
      <c r="B256" s="15"/>
      <c r="C256" s="15"/>
      <c r="D256" s="15"/>
      <c r="E256" s="15"/>
      <c r="F256" s="20"/>
      <c r="G256" s="15"/>
      <c r="H256" s="29" t="str">
        <f t="shared" si="3"/>
        <v/>
      </c>
    </row>
    <row r="257" spans="1:8" x14ac:dyDescent="0.3">
      <c r="A257" s="28"/>
      <c r="B257" s="15"/>
      <c r="C257" s="15"/>
      <c r="D257" s="15"/>
      <c r="E257" s="15"/>
      <c r="F257" s="20"/>
      <c r="G257" s="15"/>
      <c r="H257" s="29" t="str">
        <f t="shared" si="3"/>
        <v/>
      </c>
    </row>
    <row r="258" spans="1:8" x14ac:dyDescent="0.3">
      <c r="A258" s="28"/>
      <c r="B258" s="15"/>
      <c r="C258" s="15"/>
      <c r="D258" s="15"/>
      <c r="E258" s="15"/>
      <c r="F258" s="20"/>
      <c r="G258" s="15"/>
      <c r="H258" s="29" t="str">
        <f t="shared" si="3"/>
        <v/>
      </c>
    </row>
    <row r="259" spans="1:8" x14ac:dyDescent="0.3">
      <c r="A259" s="28"/>
      <c r="B259" s="15"/>
      <c r="C259" s="15"/>
      <c r="D259" s="15"/>
      <c r="E259" s="15"/>
      <c r="F259" s="20"/>
      <c r="G259" s="15"/>
      <c r="H259" s="29" t="str">
        <f t="shared" si="3"/>
        <v/>
      </c>
    </row>
    <row r="260" spans="1:8" x14ac:dyDescent="0.3">
      <c r="A260" s="28"/>
      <c r="B260" s="15"/>
      <c r="C260" s="15"/>
      <c r="D260" s="15"/>
      <c r="E260" s="15"/>
      <c r="F260" s="20"/>
      <c r="G260" s="15"/>
      <c r="H260" s="29" t="str">
        <f t="shared" si="3"/>
        <v/>
      </c>
    </row>
    <row r="261" spans="1:8" x14ac:dyDescent="0.3">
      <c r="A261" s="28"/>
      <c r="B261" s="15"/>
      <c r="C261" s="15"/>
      <c r="D261" s="15"/>
      <c r="E261" s="15"/>
      <c r="F261" s="20"/>
      <c r="G261" s="15"/>
      <c r="H261" s="29" t="str">
        <f t="shared" si="3"/>
        <v/>
      </c>
    </row>
    <row r="262" spans="1:8" x14ac:dyDescent="0.3">
      <c r="A262" s="28"/>
      <c r="B262" s="15"/>
      <c r="C262" s="15"/>
      <c r="D262" s="15"/>
      <c r="E262" s="15"/>
      <c r="F262" s="20"/>
      <c r="G262" s="15"/>
      <c r="H262" s="29" t="str">
        <f t="shared" ref="H262:H325" si="4">IF($A262="","",DATE(YEAR($A262),MONTH($A262),1))</f>
        <v/>
      </c>
    </row>
    <row r="263" spans="1:8" x14ac:dyDescent="0.3">
      <c r="A263" s="28"/>
      <c r="B263" s="15"/>
      <c r="C263" s="15"/>
      <c r="D263" s="15"/>
      <c r="E263" s="15"/>
      <c r="F263" s="20"/>
      <c r="G263" s="15"/>
      <c r="H263" s="29" t="str">
        <f t="shared" si="4"/>
        <v/>
      </c>
    </row>
    <row r="264" spans="1:8" x14ac:dyDescent="0.3">
      <c r="A264" s="28"/>
      <c r="B264" s="15"/>
      <c r="C264" s="15"/>
      <c r="D264" s="15"/>
      <c r="E264" s="15"/>
      <c r="F264" s="20"/>
      <c r="G264" s="15"/>
      <c r="H264" s="29" t="str">
        <f t="shared" si="4"/>
        <v/>
      </c>
    </row>
    <row r="265" spans="1:8" x14ac:dyDescent="0.3">
      <c r="A265" s="28"/>
      <c r="B265" s="15"/>
      <c r="C265" s="15"/>
      <c r="D265" s="15"/>
      <c r="E265" s="15"/>
      <c r="F265" s="20"/>
      <c r="G265" s="15"/>
      <c r="H265" s="29" t="str">
        <f t="shared" si="4"/>
        <v/>
      </c>
    </row>
    <row r="266" spans="1:8" x14ac:dyDescent="0.3">
      <c r="A266" s="28"/>
      <c r="B266" s="15"/>
      <c r="C266" s="15"/>
      <c r="D266" s="15"/>
      <c r="E266" s="15"/>
      <c r="F266" s="20"/>
      <c r="G266" s="15"/>
      <c r="H266" s="29" t="str">
        <f t="shared" si="4"/>
        <v/>
      </c>
    </row>
    <row r="267" spans="1:8" x14ac:dyDescent="0.3">
      <c r="A267" s="28"/>
      <c r="B267" s="15"/>
      <c r="C267" s="15"/>
      <c r="D267" s="15"/>
      <c r="E267" s="15"/>
      <c r="F267" s="20"/>
      <c r="G267" s="15"/>
      <c r="H267" s="29" t="str">
        <f t="shared" si="4"/>
        <v/>
      </c>
    </row>
    <row r="268" spans="1:8" x14ac:dyDescent="0.3">
      <c r="A268" s="28"/>
      <c r="B268" s="15"/>
      <c r="C268" s="15"/>
      <c r="D268" s="15"/>
      <c r="E268" s="15"/>
      <c r="F268" s="20"/>
      <c r="G268" s="15"/>
      <c r="H268" s="29" t="str">
        <f t="shared" si="4"/>
        <v/>
      </c>
    </row>
    <row r="269" spans="1:8" x14ac:dyDescent="0.3">
      <c r="A269" s="28"/>
      <c r="B269" s="15"/>
      <c r="C269" s="15"/>
      <c r="D269" s="15"/>
      <c r="E269" s="15"/>
      <c r="F269" s="20"/>
      <c r="G269" s="15"/>
      <c r="H269" s="29" t="str">
        <f t="shared" si="4"/>
        <v/>
      </c>
    </row>
    <row r="270" spans="1:8" x14ac:dyDescent="0.3">
      <c r="A270" s="28"/>
      <c r="B270" s="15"/>
      <c r="C270" s="15"/>
      <c r="D270" s="15"/>
      <c r="E270" s="15"/>
      <c r="F270" s="20"/>
      <c r="G270" s="15"/>
      <c r="H270" s="29" t="str">
        <f t="shared" si="4"/>
        <v/>
      </c>
    </row>
    <row r="271" spans="1:8" x14ac:dyDescent="0.3">
      <c r="A271" s="28"/>
      <c r="B271" s="15"/>
      <c r="C271" s="15"/>
      <c r="D271" s="15"/>
      <c r="E271" s="15"/>
      <c r="F271" s="20"/>
      <c r="G271" s="15"/>
      <c r="H271" s="29" t="str">
        <f t="shared" si="4"/>
        <v/>
      </c>
    </row>
    <row r="272" spans="1:8" x14ac:dyDescent="0.3">
      <c r="A272" s="28"/>
      <c r="B272" s="15"/>
      <c r="C272" s="15"/>
      <c r="D272" s="15"/>
      <c r="E272" s="15"/>
      <c r="F272" s="20"/>
      <c r="G272" s="15"/>
      <c r="H272" s="29" t="str">
        <f t="shared" si="4"/>
        <v/>
      </c>
    </row>
    <row r="273" spans="1:8" x14ac:dyDescent="0.3">
      <c r="A273" s="28"/>
      <c r="B273" s="15"/>
      <c r="C273" s="15"/>
      <c r="D273" s="15"/>
      <c r="E273" s="15"/>
      <c r="F273" s="20"/>
      <c r="G273" s="15"/>
      <c r="H273" s="29" t="str">
        <f t="shared" si="4"/>
        <v/>
      </c>
    </row>
    <row r="274" spans="1:8" x14ac:dyDescent="0.3">
      <c r="A274" s="28"/>
      <c r="B274" s="15"/>
      <c r="C274" s="15"/>
      <c r="D274" s="15"/>
      <c r="E274" s="15"/>
      <c r="F274" s="20"/>
      <c r="G274" s="15"/>
      <c r="H274" s="29" t="str">
        <f t="shared" si="4"/>
        <v/>
      </c>
    </row>
    <row r="275" spans="1:8" x14ac:dyDescent="0.3">
      <c r="A275" s="28"/>
      <c r="B275" s="15"/>
      <c r="C275" s="15"/>
      <c r="D275" s="15"/>
      <c r="E275" s="15"/>
      <c r="F275" s="20"/>
      <c r="G275" s="15"/>
      <c r="H275" s="29" t="str">
        <f t="shared" si="4"/>
        <v/>
      </c>
    </row>
    <row r="276" spans="1:8" x14ac:dyDescent="0.3">
      <c r="A276" s="28"/>
      <c r="B276" s="15"/>
      <c r="C276" s="15"/>
      <c r="D276" s="15"/>
      <c r="E276" s="15"/>
      <c r="F276" s="20"/>
      <c r="G276" s="15"/>
      <c r="H276" s="29" t="str">
        <f t="shared" si="4"/>
        <v/>
      </c>
    </row>
    <row r="277" spans="1:8" x14ac:dyDescent="0.3">
      <c r="A277" s="28"/>
      <c r="B277" s="15"/>
      <c r="C277" s="15"/>
      <c r="D277" s="15"/>
      <c r="E277" s="15"/>
      <c r="F277" s="20"/>
      <c r="G277" s="15"/>
      <c r="H277" s="29" t="str">
        <f t="shared" si="4"/>
        <v/>
      </c>
    </row>
    <row r="278" spans="1:8" x14ac:dyDescent="0.3">
      <c r="A278" s="28"/>
      <c r="B278" s="15"/>
      <c r="C278" s="15"/>
      <c r="D278" s="15"/>
      <c r="E278" s="15"/>
      <c r="F278" s="20"/>
      <c r="G278" s="15"/>
      <c r="H278" s="29" t="str">
        <f t="shared" si="4"/>
        <v/>
      </c>
    </row>
    <row r="279" spans="1:8" x14ac:dyDescent="0.3">
      <c r="A279" s="28"/>
      <c r="B279" s="15"/>
      <c r="C279" s="15"/>
      <c r="D279" s="15"/>
      <c r="E279" s="15"/>
      <c r="F279" s="20"/>
      <c r="G279" s="15"/>
      <c r="H279" s="29" t="str">
        <f t="shared" si="4"/>
        <v/>
      </c>
    </row>
    <row r="280" spans="1:8" x14ac:dyDescent="0.3">
      <c r="A280" s="28"/>
      <c r="B280" s="15"/>
      <c r="C280" s="15"/>
      <c r="D280" s="15"/>
      <c r="E280" s="15"/>
      <c r="F280" s="20"/>
      <c r="G280" s="15"/>
      <c r="H280" s="29" t="str">
        <f t="shared" si="4"/>
        <v/>
      </c>
    </row>
    <row r="281" spans="1:8" x14ac:dyDescent="0.3">
      <c r="A281" s="28"/>
      <c r="B281" s="15"/>
      <c r="C281" s="15"/>
      <c r="D281" s="15"/>
      <c r="E281" s="15"/>
      <c r="F281" s="20"/>
      <c r="G281" s="15"/>
      <c r="H281" s="29" t="str">
        <f t="shared" si="4"/>
        <v/>
      </c>
    </row>
    <row r="282" spans="1:8" x14ac:dyDescent="0.3">
      <c r="A282" s="28"/>
      <c r="B282" s="15"/>
      <c r="C282" s="15"/>
      <c r="D282" s="15"/>
      <c r="E282" s="15"/>
      <c r="F282" s="20"/>
      <c r="G282" s="15"/>
      <c r="H282" s="29" t="str">
        <f t="shared" si="4"/>
        <v/>
      </c>
    </row>
    <row r="283" spans="1:8" x14ac:dyDescent="0.3">
      <c r="A283" s="28"/>
      <c r="B283" s="15"/>
      <c r="C283" s="15"/>
      <c r="D283" s="15"/>
      <c r="E283" s="15"/>
      <c r="F283" s="20"/>
      <c r="G283" s="15"/>
      <c r="H283" s="29" t="str">
        <f t="shared" si="4"/>
        <v/>
      </c>
    </row>
    <row r="284" spans="1:8" x14ac:dyDescent="0.3">
      <c r="A284" s="28"/>
      <c r="B284" s="15"/>
      <c r="C284" s="15"/>
      <c r="D284" s="15"/>
      <c r="E284" s="15"/>
      <c r="F284" s="20"/>
      <c r="G284" s="15"/>
      <c r="H284" s="29" t="str">
        <f t="shared" si="4"/>
        <v/>
      </c>
    </row>
    <row r="285" spans="1:8" x14ac:dyDescent="0.3">
      <c r="A285" s="28"/>
      <c r="B285" s="15"/>
      <c r="C285" s="15"/>
      <c r="D285" s="15"/>
      <c r="E285" s="15"/>
      <c r="F285" s="20"/>
      <c r="G285" s="15"/>
      <c r="H285" s="29" t="str">
        <f t="shared" si="4"/>
        <v/>
      </c>
    </row>
    <row r="286" spans="1:8" x14ac:dyDescent="0.3">
      <c r="A286" s="28"/>
      <c r="B286" s="15"/>
      <c r="C286" s="15"/>
      <c r="D286" s="15"/>
      <c r="E286" s="15"/>
      <c r="F286" s="20"/>
      <c r="G286" s="15"/>
      <c r="H286" s="29" t="str">
        <f t="shared" si="4"/>
        <v/>
      </c>
    </row>
    <row r="287" spans="1:8" x14ac:dyDescent="0.3">
      <c r="A287" s="28"/>
      <c r="B287" s="15"/>
      <c r="C287" s="15"/>
      <c r="D287" s="15"/>
      <c r="E287" s="15"/>
      <c r="F287" s="20"/>
      <c r="G287" s="15"/>
      <c r="H287" s="29" t="str">
        <f t="shared" si="4"/>
        <v/>
      </c>
    </row>
    <row r="288" spans="1:8" x14ac:dyDescent="0.3">
      <c r="A288" s="28"/>
      <c r="B288" s="15"/>
      <c r="C288" s="15"/>
      <c r="D288" s="15"/>
      <c r="E288" s="15"/>
      <c r="F288" s="20"/>
      <c r="G288" s="15"/>
      <c r="H288" s="29" t="str">
        <f t="shared" si="4"/>
        <v/>
      </c>
    </row>
    <row r="289" spans="1:8" x14ac:dyDescent="0.3">
      <c r="A289" s="28"/>
      <c r="B289" s="15"/>
      <c r="C289" s="15"/>
      <c r="D289" s="15"/>
      <c r="E289" s="15"/>
      <c r="F289" s="20"/>
      <c r="G289" s="15"/>
      <c r="H289" s="29" t="str">
        <f t="shared" si="4"/>
        <v/>
      </c>
    </row>
    <row r="290" spans="1:8" x14ac:dyDescent="0.3">
      <c r="A290" s="28"/>
      <c r="B290" s="15"/>
      <c r="C290" s="15"/>
      <c r="D290" s="15"/>
      <c r="E290" s="15"/>
      <c r="F290" s="20"/>
      <c r="G290" s="15"/>
      <c r="H290" s="29" t="str">
        <f t="shared" si="4"/>
        <v/>
      </c>
    </row>
    <row r="291" spans="1:8" x14ac:dyDescent="0.3">
      <c r="A291" s="28"/>
      <c r="B291" s="15"/>
      <c r="C291" s="15"/>
      <c r="D291" s="15"/>
      <c r="E291" s="15"/>
      <c r="F291" s="20"/>
      <c r="G291" s="15"/>
      <c r="H291" s="29" t="str">
        <f t="shared" si="4"/>
        <v/>
      </c>
    </row>
    <row r="292" spans="1:8" x14ac:dyDescent="0.3">
      <c r="A292" s="28"/>
      <c r="B292" s="15"/>
      <c r="C292" s="15"/>
      <c r="D292" s="15"/>
      <c r="E292" s="15"/>
      <c r="F292" s="20"/>
      <c r="G292" s="15"/>
      <c r="H292" s="29" t="str">
        <f t="shared" si="4"/>
        <v/>
      </c>
    </row>
    <row r="293" spans="1:8" x14ac:dyDescent="0.3">
      <c r="A293" s="28"/>
      <c r="B293" s="15"/>
      <c r="C293" s="15"/>
      <c r="D293" s="15"/>
      <c r="E293" s="15"/>
      <c r="F293" s="20"/>
      <c r="G293" s="15"/>
      <c r="H293" s="29" t="str">
        <f t="shared" si="4"/>
        <v/>
      </c>
    </row>
    <row r="294" spans="1:8" x14ac:dyDescent="0.3">
      <c r="A294" s="28"/>
      <c r="B294" s="15"/>
      <c r="C294" s="15"/>
      <c r="D294" s="15"/>
      <c r="E294" s="15"/>
      <c r="F294" s="20"/>
      <c r="G294" s="15"/>
      <c r="H294" s="29" t="str">
        <f t="shared" si="4"/>
        <v/>
      </c>
    </row>
    <row r="295" spans="1:8" x14ac:dyDescent="0.3">
      <c r="A295" s="28"/>
      <c r="B295" s="15"/>
      <c r="C295" s="15"/>
      <c r="D295" s="15"/>
      <c r="E295" s="15"/>
      <c r="F295" s="20"/>
      <c r="G295" s="15"/>
      <c r="H295" s="29" t="str">
        <f t="shared" si="4"/>
        <v/>
      </c>
    </row>
    <row r="296" spans="1:8" x14ac:dyDescent="0.3">
      <c r="A296" s="28"/>
      <c r="B296" s="15"/>
      <c r="C296" s="15"/>
      <c r="D296" s="15"/>
      <c r="E296" s="15"/>
      <c r="F296" s="20"/>
      <c r="G296" s="15"/>
      <c r="H296" s="29" t="str">
        <f t="shared" si="4"/>
        <v/>
      </c>
    </row>
    <row r="297" spans="1:8" x14ac:dyDescent="0.3">
      <c r="A297" s="28"/>
      <c r="B297" s="15"/>
      <c r="C297" s="15"/>
      <c r="D297" s="15"/>
      <c r="E297" s="15"/>
      <c r="F297" s="20"/>
      <c r="G297" s="15"/>
      <c r="H297" s="29" t="str">
        <f t="shared" si="4"/>
        <v/>
      </c>
    </row>
    <row r="298" spans="1:8" x14ac:dyDescent="0.3">
      <c r="A298" s="28"/>
      <c r="B298" s="15"/>
      <c r="C298" s="15"/>
      <c r="D298" s="15"/>
      <c r="E298" s="15"/>
      <c r="F298" s="20"/>
      <c r="G298" s="15"/>
      <c r="H298" s="29" t="str">
        <f t="shared" si="4"/>
        <v/>
      </c>
    </row>
    <row r="299" spans="1:8" x14ac:dyDescent="0.3">
      <c r="A299" s="28"/>
      <c r="B299" s="15"/>
      <c r="C299" s="15"/>
      <c r="D299" s="15"/>
      <c r="E299" s="15"/>
      <c r="F299" s="20"/>
      <c r="G299" s="15"/>
      <c r="H299" s="29" t="str">
        <f t="shared" si="4"/>
        <v/>
      </c>
    </row>
    <row r="300" spans="1:8" x14ac:dyDescent="0.3">
      <c r="A300" s="28"/>
      <c r="B300" s="15"/>
      <c r="C300" s="15"/>
      <c r="D300" s="15"/>
      <c r="E300" s="15"/>
      <c r="F300" s="20"/>
      <c r="G300" s="15"/>
      <c r="H300" s="29" t="str">
        <f t="shared" si="4"/>
        <v/>
      </c>
    </row>
    <row r="301" spans="1:8" x14ac:dyDescent="0.3">
      <c r="A301" s="28"/>
      <c r="B301" s="15"/>
      <c r="C301" s="15"/>
      <c r="D301" s="15"/>
      <c r="E301" s="15"/>
      <c r="F301" s="20"/>
      <c r="G301" s="15"/>
      <c r="H301" s="29" t="str">
        <f t="shared" si="4"/>
        <v/>
      </c>
    </row>
    <row r="302" spans="1:8" x14ac:dyDescent="0.3">
      <c r="A302" s="28"/>
      <c r="B302" s="15"/>
      <c r="C302" s="15"/>
      <c r="D302" s="15"/>
      <c r="E302" s="15"/>
      <c r="F302" s="20"/>
      <c r="G302" s="15"/>
      <c r="H302" s="29" t="str">
        <f t="shared" si="4"/>
        <v/>
      </c>
    </row>
    <row r="303" spans="1:8" x14ac:dyDescent="0.3">
      <c r="A303" s="28"/>
      <c r="B303" s="15"/>
      <c r="C303" s="15"/>
      <c r="D303" s="15"/>
      <c r="E303" s="15"/>
      <c r="F303" s="20"/>
      <c r="G303" s="15"/>
      <c r="H303" s="29" t="str">
        <f t="shared" si="4"/>
        <v/>
      </c>
    </row>
    <row r="304" spans="1:8" x14ac:dyDescent="0.3">
      <c r="A304" s="28"/>
      <c r="B304" s="15"/>
      <c r="C304" s="15"/>
      <c r="D304" s="15"/>
      <c r="E304" s="15"/>
      <c r="F304" s="20"/>
      <c r="G304" s="15"/>
      <c r="H304" s="29" t="str">
        <f t="shared" si="4"/>
        <v/>
      </c>
    </row>
    <row r="305" spans="1:8" x14ac:dyDescent="0.3">
      <c r="A305" s="28"/>
      <c r="B305" s="15"/>
      <c r="C305" s="15"/>
      <c r="D305" s="15"/>
      <c r="E305" s="15"/>
      <c r="F305" s="20"/>
      <c r="G305" s="15"/>
      <c r="H305" s="29" t="str">
        <f t="shared" si="4"/>
        <v/>
      </c>
    </row>
    <row r="306" spans="1:8" x14ac:dyDescent="0.3">
      <c r="A306" s="28"/>
      <c r="B306" s="15"/>
      <c r="C306" s="15"/>
      <c r="D306" s="15"/>
      <c r="E306" s="15"/>
      <c r="F306" s="20"/>
      <c r="G306" s="15"/>
      <c r="H306" s="29" t="str">
        <f t="shared" si="4"/>
        <v/>
      </c>
    </row>
    <row r="307" spans="1:8" x14ac:dyDescent="0.3">
      <c r="A307" s="28"/>
      <c r="B307" s="15"/>
      <c r="C307" s="15"/>
      <c r="D307" s="15"/>
      <c r="E307" s="15"/>
      <c r="F307" s="20"/>
      <c r="G307" s="15"/>
      <c r="H307" s="29" t="str">
        <f t="shared" si="4"/>
        <v/>
      </c>
    </row>
    <row r="308" spans="1:8" x14ac:dyDescent="0.3">
      <c r="A308" s="28"/>
      <c r="B308" s="15"/>
      <c r="C308" s="15"/>
      <c r="D308" s="15"/>
      <c r="E308" s="15"/>
      <c r="F308" s="20"/>
      <c r="G308" s="15"/>
      <c r="H308" s="29" t="str">
        <f t="shared" si="4"/>
        <v/>
      </c>
    </row>
    <row r="309" spans="1:8" x14ac:dyDescent="0.3">
      <c r="A309" s="28"/>
      <c r="B309" s="15"/>
      <c r="C309" s="15"/>
      <c r="D309" s="15"/>
      <c r="E309" s="15"/>
      <c r="F309" s="20"/>
      <c r="G309" s="15"/>
      <c r="H309" s="29" t="str">
        <f t="shared" si="4"/>
        <v/>
      </c>
    </row>
    <row r="310" spans="1:8" x14ac:dyDescent="0.3">
      <c r="A310" s="28"/>
      <c r="B310" s="15"/>
      <c r="C310" s="15"/>
      <c r="D310" s="15"/>
      <c r="E310" s="15"/>
      <c r="F310" s="20"/>
      <c r="G310" s="15"/>
      <c r="H310" s="29" t="str">
        <f t="shared" si="4"/>
        <v/>
      </c>
    </row>
    <row r="311" spans="1:8" x14ac:dyDescent="0.3">
      <c r="A311" s="28"/>
      <c r="B311" s="15"/>
      <c r="C311" s="15"/>
      <c r="D311" s="15"/>
      <c r="E311" s="15"/>
      <c r="F311" s="20"/>
      <c r="G311" s="15"/>
      <c r="H311" s="29" t="str">
        <f t="shared" si="4"/>
        <v/>
      </c>
    </row>
    <row r="312" spans="1:8" x14ac:dyDescent="0.3">
      <c r="A312" s="28"/>
      <c r="B312" s="15"/>
      <c r="C312" s="15"/>
      <c r="D312" s="15"/>
      <c r="E312" s="15"/>
      <c r="F312" s="20"/>
      <c r="G312" s="15"/>
      <c r="H312" s="29" t="str">
        <f t="shared" si="4"/>
        <v/>
      </c>
    </row>
    <row r="313" spans="1:8" x14ac:dyDescent="0.3">
      <c r="A313" s="28"/>
      <c r="B313" s="15"/>
      <c r="C313" s="15"/>
      <c r="D313" s="15"/>
      <c r="E313" s="15"/>
      <c r="F313" s="20"/>
      <c r="G313" s="15"/>
      <c r="H313" s="29" t="str">
        <f t="shared" si="4"/>
        <v/>
      </c>
    </row>
    <row r="314" spans="1:8" x14ac:dyDescent="0.3">
      <c r="A314" s="28"/>
      <c r="B314" s="15"/>
      <c r="C314" s="15"/>
      <c r="D314" s="15"/>
      <c r="E314" s="15"/>
      <c r="F314" s="20"/>
      <c r="G314" s="15"/>
      <c r="H314" s="29" t="str">
        <f t="shared" si="4"/>
        <v/>
      </c>
    </row>
    <row r="315" spans="1:8" x14ac:dyDescent="0.3">
      <c r="A315" s="28"/>
      <c r="B315" s="15"/>
      <c r="C315" s="15"/>
      <c r="D315" s="15"/>
      <c r="E315" s="15"/>
      <c r="F315" s="20"/>
      <c r="G315" s="15"/>
      <c r="H315" s="29" t="str">
        <f t="shared" si="4"/>
        <v/>
      </c>
    </row>
    <row r="316" spans="1:8" x14ac:dyDescent="0.3">
      <c r="A316" s="28"/>
      <c r="B316" s="15"/>
      <c r="C316" s="15"/>
      <c r="D316" s="15"/>
      <c r="E316" s="15"/>
      <c r="F316" s="20"/>
      <c r="G316" s="15"/>
      <c r="H316" s="29" t="str">
        <f t="shared" si="4"/>
        <v/>
      </c>
    </row>
    <row r="317" spans="1:8" x14ac:dyDescent="0.3">
      <c r="A317" s="28"/>
      <c r="B317" s="15"/>
      <c r="C317" s="15"/>
      <c r="D317" s="15"/>
      <c r="E317" s="15"/>
      <c r="F317" s="20"/>
      <c r="G317" s="15"/>
      <c r="H317" s="29" t="str">
        <f t="shared" si="4"/>
        <v/>
      </c>
    </row>
    <row r="318" spans="1:8" x14ac:dyDescent="0.3">
      <c r="A318" s="28"/>
      <c r="B318" s="15"/>
      <c r="C318" s="15"/>
      <c r="D318" s="15"/>
      <c r="E318" s="15"/>
      <c r="F318" s="20"/>
      <c r="G318" s="15"/>
      <c r="H318" s="29" t="str">
        <f t="shared" si="4"/>
        <v/>
      </c>
    </row>
    <row r="319" spans="1:8" x14ac:dyDescent="0.3">
      <c r="A319" s="28"/>
      <c r="B319" s="15"/>
      <c r="C319" s="15"/>
      <c r="D319" s="15"/>
      <c r="E319" s="15"/>
      <c r="F319" s="20"/>
      <c r="G319" s="15"/>
      <c r="H319" s="29" t="str">
        <f t="shared" si="4"/>
        <v/>
      </c>
    </row>
    <row r="320" spans="1:8" x14ac:dyDescent="0.3">
      <c r="A320" s="28"/>
      <c r="B320" s="15"/>
      <c r="C320" s="15"/>
      <c r="D320" s="15"/>
      <c r="E320" s="15"/>
      <c r="F320" s="20"/>
      <c r="G320" s="15"/>
      <c r="H320" s="29" t="str">
        <f t="shared" si="4"/>
        <v/>
      </c>
    </row>
    <row r="321" spans="1:8" x14ac:dyDescent="0.3">
      <c r="A321" s="28"/>
      <c r="B321" s="15"/>
      <c r="C321" s="15"/>
      <c r="D321" s="15"/>
      <c r="E321" s="15"/>
      <c r="F321" s="20"/>
      <c r="G321" s="15"/>
      <c r="H321" s="29" t="str">
        <f t="shared" si="4"/>
        <v/>
      </c>
    </row>
    <row r="322" spans="1:8" x14ac:dyDescent="0.3">
      <c r="A322" s="28"/>
      <c r="B322" s="15"/>
      <c r="C322" s="15"/>
      <c r="D322" s="15"/>
      <c r="E322" s="15"/>
      <c r="F322" s="20"/>
      <c r="G322" s="15"/>
      <c r="H322" s="29" t="str">
        <f t="shared" si="4"/>
        <v/>
      </c>
    </row>
    <row r="323" spans="1:8" x14ac:dyDescent="0.3">
      <c r="A323" s="28"/>
      <c r="B323" s="15"/>
      <c r="C323" s="15"/>
      <c r="D323" s="15"/>
      <c r="E323" s="15"/>
      <c r="F323" s="20"/>
      <c r="G323" s="15"/>
      <c r="H323" s="29" t="str">
        <f t="shared" si="4"/>
        <v/>
      </c>
    </row>
    <row r="324" spans="1:8" x14ac:dyDescent="0.3">
      <c r="A324" s="28"/>
      <c r="B324" s="15"/>
      <c r="C324" s="15"/>
      <c r="D324" s="15"/>
      <c r="E324" s="15"/>
      <c r="F324" s="20"/>
      <c r="G324" s="15"/>
      <c r="H324" s="29" t="str">
        <f t="shared" si="4"/>
        <v/>
      </c>
    </row>
    <row r="325" spans="1:8" x14ac:dyDescent="0.3">
      <c r="A325" s="28"/>
      <c r="B325" s="15"/>
      <c r="C325" s="15"/>
      <c r="D325" s="15"/>
      <c r="E325" s="15"/>
      <c r="F325" s="20"/>
      <c r="G325" s="15"/>
      <c r="H325" s="29" t="str">
        <f t="shared" si="4"/>
        <v/>
      </c>
    </row>
    <row r="326" spans="1:8" x14ac:dyDescent="0.3">
      <c r="A326" s="28"/>
      <c r="B326" s="15"/>
      <c r="C326" s="15"/>
      <c r="D326" s="15"/>
      <c r="E326" s="15"/>
      <c r="F326" s="20"/>
      <c r="G326" s="15"/>
      <c r="H326" s="29" t="str">
        <f t="shared" ref="H326:H389" si="5">IF($A326="","",DATE(YEAR($A326),MONTH($A326),1))</f>
        <v/>
      </c>
    </row>
    <row r="327" spans="1:8" x14ac:dyDescent="0.3">
      <c r="A327" s="28"/>
      <c r="B327" s="15"/>
      <c r="C327" s="15"/>
      <c r="D327" s="15"/>
      <c r="E327" s="15"/>
      <c r="F327" s="20"/>
      <c r="G327" s="15"/>
      <c r="H327" s="29" t="str">
        <f t="shared" si="5"/>
        <v/>
      </c>
    </row>
    <row r="328" spans="1:8" x14ac:dyDescent="0.3">
      <c r="A328" s="28"/>
      <c r="B328" s="15"/>
      <c r="C328" s="15"/>
      <c r="D328" s="15"/>
      <c r="E328" s="15"/>
      <c r="F328" s="20"/>
      <c r="G328" s="15"/>
      <c r="H328" s="29" t="str">
        <f t="shared" si="5"/>
        <v/>
      </c>
    </row>
    <row r="329" spans="1:8" x14ac:dyDescent="0.3">
      <c r="A329" s="28"/>
      <c r="B329" s="15"/>
      <c r="C329" s="15"/>
      <c r="D329" s="15"/>
      <c r="E329" s="15"/>
      <c r="F329" s="20"/>
      <c r="G329" s="15"/>
      <c r="H329" s="29" t="str">
        <f t="shared" si="5"/>
        <v/>
      </c>
    </row>
    <row r="330" spans="1:8" x14ac:dyDescent="0.3">
      <c r="A330" s="28"/>
      <c r="B330" s="15"/>
      <c r="C330" s="15"/>
      <c r="D330" s="15"/>
      <c r="E330" s="15"/>
      <c r="F330" s="20"/>
      <c r="G330" s="15"/>
      <c r="H330" s="29" t="str">
        <f t="shared" si="5"/>
        <v/>
      </c>
    </row>
    <row r="331" spans="1:8" x14ac:dyDescent="0.3">
      <c r="A331" s="28"/>
      <c r="B331" s="15"/>
      <c r="C331" s="15"/>
      <c r="D331" s="15"/>
      <c r="E331" s="15"/>
      <c r="F331" s="20"/>
      <c r="G331" s="15"/>
      <c r="H331" s="29" t="str">
        <f t="shared" si="5"/>
        <v/>
      </c>
    </row>
    <row r="332" spans="1:8" x14ac:dyDescent="0.3">
      <c r="A332" s="28"/>
      <c r="B332" s="15"/>
      <c r="C332" s="15"/>
      <c r="D332" s="15"/>
      <c r="E332" s="15"/>
      <c r="F332" s="20"/>
      <c r="G332" s="15"/>
      <c r="H332" s="29" t="str">
        <f t="shared" si="5"/>
        <v/>
      </c>
    </row>
    <row r="333" spans="1:8" x14ac:dyDescent="0.3">
      <c r="A333" s="28"/>
      <c r="B333" s="15"/>
      <c r="C333" s="15"/>
      <c r="D333" s="15"/>
      <c r="E333" s="15"/>
      <c r="F333" s="20"/>
      <c r="G333" s="15"/>
      <c r="H333" s="29" t="str">
        <f t="shared" si="5"/>
        <v/>
      </c>
    </row>
    <row r="334" spans="1:8" x14ac:dyDescent="0.3">
      <c r="A334" s="28"/>
      <c r="B334" s="15"/>
      <c r="C334" s="15"/>
      <c r="D334" s="15"/>
      <c r="E334" s="15"/>
      <c r="F334" s="20"/>
      <c r="G334" s="15"/>
      <c r="H334" s="29" t="str">
        <f t="shared" si="5"/>
        <v/>
      </c>
    </row>
    <row r="335" spans="1:8" x14ac:dyDescent="0.3">
      <c r="A335" s="28"/>
      <c r="B335" s="15"/>
      <c r="C335" s="15"/>
      <c r="D335" s="15"/>
      <c r="E335" s="15"/>
      <c r="F335" s="20"/>
      <c r="G335" s="15"/>
      <c r="H335" s="29" t="str">
        <f t="shared" si="5"/>
        <v/>
      </c>
    </row>
    <row r="336" spans="1:8" x14ac:dyDescent="0.3">
      <c r="A336" s="28"/>
      <c r="B336" s="15"/>
      <c r="C336" s="15"/>
      <c r="D336" s="15"/>
      <c r="E336" s="15"/>
      <c r="F336" s="20"/>
      <c r="G336" s="15"/>
      <c r="H336" s="29" t="str">
        <f t="shared" si="5"/>
        <v/>
      </c>
    </row>
    <row r="337" spans="1:8" x14ac:dyDescent="0.3">
      <c r="A337" s="28"/>
      <c r="B337" s="15"/>
      <c r="C337" s="15"/>
      <c r="D337" s="15"/>
      <c r="E337" s="15"/>
      <c r="F337" s="20"/>
      <c r="G337" s="15"/>
      <c r="H337" s="29" t="str">
        <f t="shared" si="5"/>
        <v/>
      </c>
    </row>
    <row r="338" spans="1:8" x14ac:dyDescent="0.3">
      <c r="A338" s="28"/>
      <c r="B338" s="15"/>
      <c r="C338" s="15"/>
      <c r="D338" s="15"/>
      <c r="E338" s="15"/>
      <c r="F338" s="20"/>
      <c r="G338" s="15"/>
      <c r="H338" s="29" t="str">
        <f t="shared" si="5"/>
        <v/>
      </c>
    </row>
    <row r="339" spans="1:8" x14ac:dyDescent="0.3">
      <c r="A339" s="28"/>
      <c r="B339" s="15"/>
      <c r="C339" s="15"/>
      <c r="D339" s="15"/>
      <c r="E339" s="15"/>
      <c r="F339" s="20"/>
      <c r="G339" s="15"/>
      <c r="H339" s="29" t="str">
        <f t="shared" si="5"/>
        <v/>
      </c>
    </row>
    <row r="340" spans="1:8" x14ac:dyDescent="0.3">
      <c r="A340" s="28"/>
      <c r="B340" s="15"/>
      <c r="C340" s="15"/>
      <c r="D340" s="15"/>
      <c r="E340" s="15"/>
      <c r="F340" s="20"/>
      <c r="G340" s="15"/>
      <c r="H340" s="29" t="str">
        <f t="shared" si="5"/>
        <v/>
      </c>
    </row>
    <row r="341" spans="1:8" x14ac:dyDescent="0.3">
      <c r="A341" s="28"/>
      <c r="B341" s="15"/>
      <c r="C341" s="15"/>
      <c r="D341" s="15"/>
      <c r="E341" s="15"/>
      <c r="F341" s="20"/>
      <c r="G341" s="15"/>
      <c r="H341" s="29" t="str">
        <f t="shared" si="5"/>
        <v/>
      </c>
    </row>
    <row r="342" spans="1:8" x14ac:dyDescent="0.3">
      <c r="A342" s="28"/>
      <c r="B342" s="15"/>
      <c r="C342" s="15"/>
      <c r="D342" s="15"/>
      <c r="E342" s="15"/>
      <c r="F342" s="20"/>
      <c r="G342" s="15"/>
      <c r="H342" s="29" t="str">
        <f t="shared" si="5"/>
        <v/>
      </c>
    </row>
    <row r="343" spans="1:8" x14ac:dyDescent="0.3">
      <c r="A343" s="28"/>
      <c r="B343" s="15"/>
      <c r="C343" s="15"/>
      <c r="D343" s="15"/>
      <c r="E343" s="15"/>
      <c r="F343" s="20"/>
      <c r="G343" s="15"/>
      <c r="H343" s="29" t="str">
        <f t="shared" si="5"/>
        <v/>
      </c>
    </row>
    <row r="344" spans="1:8" x14ac:dyDescent="0.3">
      <c r="A344" s="28"/>
      <c r="B344" s="15"/>
      <c r="C344" s="15"/>
      <c r="D344" s="15"/>
      <c r="E344" s="15"/>
      <c r="F344" s="20"/>
      <c r="G344" s="15"/>
      <c r="H344" s="29" t="str">
        <f t="shared" si="5"/>
        <v/>
      </c>
    </row>
    <row r="345" spans="1:8" x14ac:dyDescent="0.3">
      <c r="A345" s="28"/>
      <c r="B345" s="15"/>
      <c r="C345" s="15"/>
      <c r="D345" s="15"/>
      <c r="E345" s="15"/>
      <c r="F345" s="20"/>
      <c r="G345" s="15"/>
      <c r="H345" s="29" t="str">
        <f t="shared" si="5"/>
        <v/>
      </c>
    </row>
    <row r="346" spans="1:8" x14ac:dyDescent="0.3">
      <c r="A346" s="28"/>
      <c r="B346" s="15"/>
      <c r="C346" s="15"/>
      <c r="D346" s="15"/>
      <c r="E346" s="15"/>
      <c r="F346" s="20"/>
      <c r="G346" s="15"/>
      <c r="H346" s="29" t="str">
        <f t="shared" si="5"/>
        <v/>
      </c>
    </row>
    <row r="347" spans="1:8" x14ac:dyDescent="0.3">
      <c r="A347" s="28"/>
      <c r="B347" s="15"/>
      <c r="C347" s="15"/>
      <c r="D347" s="15"/>
      <c r="E347" s="15"/>
      <c r="F347" s="20"/>
      <c r="G347" s="15"/>
      <c r="H347" s="29" t="str">
        <f t="shared" si="5"/>
        <v/>
      </c>
    </row>
    <row r="348" spans="1:8" x14ac:dyDescent="0.3">
      <c r="A348" s="28"/>
      <c r="B348" s="15"/>
      <c r="C348" s="15"/>
      <c r="D348" s="15"/>
      <c r="E348" s="15"/>
      <c r="F348" s="20"/>
      <c r="G348" s="15"/>
      <c r="H348" s="29" t="str">
        <f t="shared" si="5"/>
        <v/>
      </c>
    </row>
    <row r="349" spans="1:8" x14ac:dyDescent="0.3">
      <c r="A349" s="28"/>
      <c r="B349" s="15"/>
      <c r="C349" s="15"/>
      <c r="D349" s="15"/>
      <c r="E349" s="15"/>
      <c r="F349" s="20"/>
      <c r="G349" s="15"/>
      <c r="H349" s="29" t="str">
        <f t="shared" si="5"/>
        <v/>
      </c>
    </row>
    <row r="350" spans="1:8" x14ac:dyDescent="0.3">
      <c r="A350" s="28"/>
      <c r="B350" s="15"/>
      <c r="C350" s="15"/>
      <c r="D350" s="15"/>
      <c r="E350" s="15"/>
      <c r="F350" s="20"/>
      <c r="G350" s="15"/>
      <c r="H350" s="29" t="str">
        <f t="shared" si="5"/>
        <v/>
      </c>
    </row>
    <row r="351" spans="1:8" x14ac:dyDescent="0.3">
      <c r="A351" s="28"/>
      <c r="B351" s="15"/>
      <c r="C351" s="15"/>
      <c r="D351" s="15"/>
      <c r="E351" s="15"/>
      <c r="F351" s="20"/>
      <c r="G351" s="15"/>
      <c r="H351" s="29" t="str">
        <f t="shared" si="5"/>
        <v/>
      </c>
    </row>
    <row r="352" spans="1:8" x14ac:dyDescent="0.3">
      <c r="A352" s="28"/>
      <c r="B352" s="15"/>
      <c r="C352" s="15"/>
      <c r="D352" s="15"/>
      <c r="E352" s="15"/>
      <c r="F352" s="20"/>
      <c r="G352" s="15"/>
      <c r="H352" s="29" t="str">
        <f t="shared" si="5"/>
        <v/>
      </c>
    </row>
    <row r="353" spans="1:8" x14ac:dyDescent="0.3">
      <c r="A353" s="28"/>
      <c r="B353" s="15"/>
      <c r="C353" s="15"/>
      <c r="D353" s="15"/>
      <c r="E353" s="15"/>
      <c r="F353" s="20"/>
      <c r="G353" s="15"/>
      <c r="H353" s="29" t="str">
        <f t="shared" si="5"/>
        <v/>
      </c>
    </row>
    <row r="354" spans="1:8" x14ac:dyDescent="0.3">
      <c r="A354" s="28"/>
      <c r="B354" s="15"/>
      <c r="C354" s="15"/>
      <c r="D354" s="15"/>
      <c r="E354" s="15"/>
      <c r="F354" s="20"/>
      <c r="G354" s="15"/>
      <c r="H354" s="29" t="str">
        <f t="shared" si="5"/>
        <v/>
      </c>
    </row>
    <row r="355" spans="1:8" x14ac:dyDescent="0.3">
      <c r="A355" s="28"/>
      <c r="B355" s="15"/>
      <c r="C355" s="15"/>
      <c r="D355" s="15"/>
      <c r="E355" s="15"/>
      <c r="F355" s="20"/>
      <c r="G355" s="15"/>
      <c r="H355" s="29" t="str">
        <f t="shared" si="5"/>
        <v/>
      </c>
    </row>
    <row r="356" spans="1:8" x14ac:dyDescent="0.3">
      <c r="A356" s="28"/>
      <c r="B356" s="15"/>
      <c r="C356" s="15"/>
      <c r="D356" s="15"/>
      <c r="E356" s="15"/>
      <c r="F356" s="20"/>
      <c r="G356" s="15"/>
      <c r="H356" s="29" t="str">
        <f t="shared" si="5"/>
        <v/>
      </c>
    </row>
    <row r="357" spans="1:8" x14ac:dyDescent="0.3">
      <c r="A357" s="28"/>
      <c r="B357" s="15"/>
      <c r="C357" s="15"/>
      <c r="D357" s="15"/>
      <c r="E357" s="15"/>
      <c r="F357" s="20"/>
      <c r="G357" s="15"/>
      <c r="H357" s="29" t="str">
        <f t="shared" si="5"/>
        <v/>
      </c>
    </row>
    <row r="358" spans="1:8" x14ac:dyDescent="0.3">
      <c r="A358" s="28"/>
      <c r="B358" s="15"/>
      <c r="C358" s="15"/>
      <c r="D358" s="15"/>
      <c r="E358" s="15"/>
      <c r="F358" s="20"/>
      <c r="G358" s="15"/>
      <c r="H358" s="29" t="str">
        <f t="shared" si="5"/>
        <v/>
      </c>
    </row>
    <row r="359" spans="1:8" x14ac:dyDescent="0.3">
      <c r="A359" s="28"/>
      <c r="B359" s="15"/>
      <c r="C359" s="15"/>
      <c r="D359" s="15"/>
      <c r="E359" s="15"/>
      <c r="F359" s="20"/>
      <c r="G359" s="15"/>
      <c r="H359" s="29" t="str">
        <f t="shared" si="5"/>
        <v/>
      </c>
    </row>
    <row r="360" spans="1:8" x14ac:dyDescent="0.3">
      <c r="A360" s="28"/>
      <c r="B360" s="15"/>
      <c r="C360" s="15"/>
      <c r="D360" s="15"/>
      <c r="E360" s="15"/>
      <c r="F360" s="20"/>
      <c r="G360" s="15"/>
      <c r="H360" s="29" t="str">
        <f t="shared" si="5"/>
        <v/>
      </c>
    </row>
    <row r="361" spans="1:8" x14ac:dyDescent="0.3">
      <c r="A361" s="28"/>
      <c r="B361" s="15"/>
      <c r="C361" s="15"/>
      <c r="D361" s="15"/>
      <c r="E361" s="15"/>
      <c r="F361" s="20"/>
      <c r="G361" s="15"/>
      <c r="H361" s="29" t="str">
        <f t="shared" si="5"/>
        <v/>
      </c>
    </row>
    <row r="362" spans="1:8" x14ac:dyDescent="0.3">
      <c r="A362" s="28"/>
      <c r="B362" s="15"/>
      <c r="C362" s="15"/>
      <c r="D362" s="15"/>
      <c r="E362" s="15"/>
      <c r="F362" s="20"/>
      <c r="G362" s="15"/>
      <c r="H362" s="29" t="str">
        <f t="shared" si="5"/>
        <v/>
      </c>
    </row>
    <row r="363" spans="1:8" x14ac:dyDescent="0.3">
      <c r="A363" s="28"/>
      <c r="B363" s="15"/>
      <c r="C363" s="15"/>
      <c r="D363" s="15"/>
      <c r="E363" s="15"/>
      <c r="F363" s="20"/>
      <c r="G363" s="15"/>
      <c r="H363" s="29" t="str">
        <f t="shared" si="5"/>
        <v/>
      </c>
    </row>
    <row r="364" spans="1:8" x14ac:dyDescent="0.3">
      <c r="A364" s="28"/>
      <c r="B364" s="15"/>
      <c r="C364" s="15"/>
      <c r="D364" s="15"/>
      <c r="E364" s="15"/>
      <c r="F364" s="20"/>
      <c r="G364" s="15"/>
      <c r="H364" s="29" t="str">
        <f t="shared" si="5"/>
        <v/>
      </c>
    </row>
    <row r="365" spans="1:8" x14ac:dyDescent="0.3">
      <c r="A365" s="28"/>
      <c r="B365" s="15"/>
      <c r="C365" s="15"/>
      <c r="D365" s="15"/>
      <c r="E365" s="15"/>
      <c r="F365" s="20"/>
      <c r="G365" s="15"/>
      <c r="H365" s="29" t="str">
        <f t="shared" si="5"/>
        <v/>
      </c>
    </row>
    <row r="366" spans="1:8" x14ac:dyDescent="0.3">
      <c r="A366" s="28"/>
      <c r="B366" s="15"/>
      <c r="C366" s="15"/>
      <c r="D366" s="15"/>
      <c r="E366" s="15"/>
      <c r="F366" s="20"/>
      <c r="G366" s="15"/>
      <c r="H366" s="29" t="str">
        <f t="shared" si="5"/>
        <v/>
      </c>
    </row>
    <row r="367" spans="1:8" x14ac:dyDescent="0.3">
      <c r="A367" s="28"/>
      <c r="B367" s="15"/>
      <c r="C367" s="15"/>
      <c r="D367" s="15"/>
      <c r="E367" s="15"/>
      <c r="F367" s="20"/>
      <c r="G367" s="15"/>
      <c r="H367" s="29" t="str">
        <f t="shared" si="5"/>
        <v/>
      </c>
    </row>
    <row r="368" spans="1:8" x14ac:dyDescent="0.3">
      <c r="A368" s="28"/>
      <c r="B368" s="15"/>
      <c r="C368" s="15"/>
      <c r="D368" s="15"/>
      <c r="E368" s="15"/>
      <c r="F368" s="20"/>
      <c r="G368" s="15"/>
      <c r="H368" s="29" t="str">
        <f t="shared" si="5"/>
        <v/>
      </c>
    </row>
    <row r="369" spans="1:8" x14ac:dyDescent="0.3">
      <c r="A369" s="28"/>
      <c r="B369" s="15"/>
      <c r="C369" s="15"/>
      <c r="D369" s="15"/>
      <c r="E369" s="15"/>
      <c r="F369" s="20"/>
      <c r="G369" s="15"/>
      <c r="H369" s="29" t="str">
        <f t="shared" si="5"/>
        <v/>
      </c>
    </row>
    <row r="370" spans="1:8" x14ac:dyDescent="0.3">
      <c r="A370" s="28"/>
      <c r="B370" s="15"/>
      <c r="C370" s="15"/>
      <c r="D370" s="15"/>
      <c r="E370" s="15"/>
      <c r="F370" s="20"/>
      <c r="G370" s="15"/>
      <c r="H370" s="29" t="str">
        <f t="shared" si="5"/>
        <v/>
      </c>
    </row>
    <row r="371" spans="1:8" x14ac:dyDescent="0.3">
      <c r="A371" s="28"/>
      <c r="B371" s="15"/>
      <c r="C371" s="15"/>
      <c r="D371" s="15"/>
      <c r="E371" s="15"/>
      <c r="F371" s="20"/>
      <c r="G371" s="15"/>
      <c r="H371" s="29" t="str">
        <f t="shared" si="5"/>
        <v/>
      </c>
    </row>
    <row r="372" spans="1:8" x14ac:dyDescent="0.3">
      <c r="A372" s="28"/>
      <c r="B372" s="15"/>
      <c r="C372" s="15"/>
      <c r="D372" s="15"/>
      <c r="E372" s="15"/>
      <c r="F372" s="20"/>
      <c r="G372" s="15"/>
      <c r="H372" s="29" t="str">
        <f t="shared" si="5"/>
        <v/>
      </c>
    </row>
    <row r="373" spans="1:8" x14ac:dyDescent="0.3">
      <c r="A373" s="28"/>
      <c r="B373" s="15"/>
      <c r="C373" s="15"/>
      <c r="D373" s="15"/>
      <c r="E373" s="15"/>
      <c r="F373" s="20"/>
      <c r="G373" s="15"/>
      <c r="H373" s="29" t="str">
        <f t="shared" si="5"/>
        <v/>
      </c>
    </row>
    <row r="374" spans="1:8" x14ac:dyDescent="0.3">
      <c r="A374" s="28"/>
      <c r="B374" s="15"/>
      <c r="C374" s="15"/>
      <c r="D374" s="15"/>
      <c r="E374" s="15"/>
      <c r="F374" s="20"/>
      <c r="G374" s="15"/>
      <c r="H374" s="29" t="str">
        <f t="shared" si="5"/>
        <v/>
      </c>
    </row>
    <row r="375" spans="1:8" x14ac:dyDescent="0.3">
      <c r="A375" s="28"/>
      <c r="B375" s="15"/>
      <c r="C375" s="15"/>
      <c r="D375" s="15"/>
      <c r="E375" s="15"/>
      <c r="F375" s="20"/>
      <c r="G375" s="15"/>
      <c r="H375" s="29" t="str">
        <f t="shared" si="5"/>
        <v/>
      </c>
    </row>
    <row r="376" spans="1:8" x14ac:dyDescent="0.3">
      <c r="A376" s="28"/>
      <c r="B376" s="15"/>
      <c r="C376" s="15"/>
      <c r="D376" s="15"/>
      <c r="E376" s="15"/>
      <c r="F376" s="20"/>
      <c r="G376" s="15"/>
      <c r="H376" s="29" t="str">
        <f t="shared" si="5"/>
        <v/>
      </c>
    </row>
    <row r="377" spans="1:8" x14ac:dyDescent="0.3">
      <c r="A377" s="28"/>
      <c r="B377" s="15"/>
      <c r="C377" s="15"/>
      <c r="D377" s="15"/>
      <c r="E377" s="15"/>
      <c r="F377" s="20"/>
      <c r="G377" s="15"/>
      <c r="H377" s="29" t="str">
        <f t="shared" si="5"/>
        <v/>
      </c>
    </row>
    <row r="378" spans="1:8" x14ac:dyDescent="0.3">
      <c r="A378" s="28"/>
      <c r="B378" s="15"/>
      <c r="C378" s="15"/>
      <c r="D378" s="15"/>
      <c r="E378" s="15"/>
      <c r="F378" s="20"/>
      <c r="G378" s="15"/>
      <c r="H378" s="29" t="str">
        <f t="shared" si="5"/>
        <v/>
      </c>
    </row>
    <row r="379" spans="1:8" x14ac:dyDescent="0.3">
      <c r="A379" s="28"/>
      <c r="B379" s="15"/>
      <c r="C379" s="15"/>
      <c r="D379" s="15"/>
      <c r="E379" s="15"/>
      <c r="F379" s="20"/>
      <c r="G379" s="15"/>
      <c r="H379" s="29" t="str">
        <f t="shared" si="5"/>
        <v/>
      </c>
    </row>
    <row r="380" spans="1:8" x14ac:dyDescent="0.3">
      <c r="A380" s="28"/>
      <c r="B380" s="15"/>
      <c r="C380" s="15"/>
      <c r="D380" s="15"/>
      <c r="E380" s="15"/>
      <c r="F380" s="20"/>
      <c r="G380" s="15"/>
      <c r="H380" s="29" t="str">
        <f t="shared" si="5"/>
        <v/>
      </c>
    </row>
    <row r="381" spans="1:8" x14ac:dyDescent="0.3">
      <c r="A381" s="28"/>
      <c r="B381" s="15"/>
      <c r="C381" s="15"/>
      <c r="D381" s="15"/>
      <c r="E381" s="15"/>
      <c r="F381" s="20"/>
      <c r="G381" s="15"/>
      <c r="H381" s="29" t="str">
        <f t="shared" si="5"/>
        <v/>
      </c>
    </row>
    <row r="382" spans="1:8" x14ac:dyDescent="0.3">
      <c r="A382" s="28"/>
      <c r="B382" s="15"/>
      <c r="C382" s="15"/>
      <c r="D382" s="15"/>
      <c r="E382" s="15"/>
      <c r="F382" s="20"/>
      <c r="G382" s="15"/>
      <c r="H382" s="29" t="str">
        <f t="shared" si="5"/>
        <v/>
      </c>
    </row>
    <row r="383" spans="1:8" x14ac:dyDescent="0.3">
      <c r="A383" s="28"/>
      <c r="B383" s="15"/>
      <c r="C383" s="15"/>
      <c r="D383" s="15"/>
      <c r="E383" s="15"/>
      <c r="F383" s="20"/>
      <c r="G383" s="15"/>
      <c r="H383" s="29" t="str">
        <f t="shared" si="5"/>
        <v/>
      </c>
    </row>
    <row r="384" spans="1:8" x14ac:dyDescent="0.3">
      <c r="A384" s="28"/>
      <c r="B384" s="15"/>
      <c r="C384" s="15"/>
      <c r="D384" s="15"/>
      <c r="E384" s="15"/>
      <c r="F384" s="20"/>
      <c r="G384" s="15"/>
      <c r="H384" s="29" t="str">
        <f t="shared" si="5"/>
        <v/>
      </c>
    </row>
    <row r="385" spans="1:8" x14ac:dyDescent="0.3">
      <c r="A385" s="28"/>
      <c r="B385" s="15"/>
      <c r="C385" s="15"/>
      <c r="D385" s="15"/>
      <c r="E385" s="15"/>
      <c r="F385" s="20"/>
      <c r="G385" s="15"/>
      <c r="H385" s="29" t="str">
        <f t="shared" si="5"/>
        <v/>
      </c>
    </row>
    <row r="386" spans="1:8" x14ac:dyDescent="0.3">
      <c r="A386" s="28"/>
      <c r="B386" s="15"/>
      <c r="C386" s="15"/>
      <c r="D386" s="15"/>
      <c r="E386" s="15"/>
      <c r="F386" s="20"/>
      <c r="G386" s="15"/>
      <c r="H386" s="29" t="str">
        <f t="shared" si="5"/>
        <v/>
      </c>
    </row>
    <row r="387" spans="1:8" x14ac:dyDescent="0.3">
      <c r="A387" s="28"/>
      <c r="B387" s="15"/>
      <c r="C387" s="15"/>
      <c r="D387" s="15"/>
      <c r="E387" s="15"/>
      <c r="F387" s="20"/>
      <c r="G387" s="15"/>
      <c r="H387" s="29" t="str">
        <f t="shared" si="5"/>
        <v/>
      </c>
    </row>
    <row r="388" spans="1:8" x14ac:dyDescent="0.3">
      <c r="A388" s="28"/>
      <c r="B388" s="15"/>
      <c r="C388" s="15"/>
      <c r="D388" s="15"/>
      <c r="E388" s="15"/>
      <c r="F388" s="20"/>
      <c r="G388" s="15"/>
      <c r="H388" s="29" t="str">
        <f t="shared" si="5"/>
        <v/>
      </c>
    </row>
    <row r="389" spans="1:8" x14ac:dyDescent="0.3">
      <c r="A389" s="28"/>
      <c r="B389" s="15"/>
      <c r="C389" s="15"/>
      <c r="D389" s="15"/>
      <c r="E389" s="15"/>
      <c r="F389" s="20"/>
      <c r="G389" s="15"/>
      <c r="H389" s="29" t="str">
        <f t="shared" si="5"/>
        <v/>
      </c>
    </row>
    <row r="390" spans="1:8" x14ac:dyDescent="0.3">
      <c r="A390" s="28"/>
      <c r="B390" s="15"/>
      <c r="C390" s="15"/>
      <c r="D390" s="15"/>
      <c r="E390" s="15"/>
      <c r="F390" s="20"/>
      <c r="G390" s="15"/>
      <c r="H390" s="29" t="str">
        <f t="shared" ref="H390:H405" si="6">IF($A390="","",DATE(YEAR($A390),MONTH($A390),1))</f>
        <v/>
      </c>
    </row>
    <row r="391" spans="1:8" x14ac:dyDescent="0.3">
      <c r="A391" s="28"/>
      <c r="B391" s="15"/>
      <c r="C391" s="15"/>
      <c r="D391" s="15"/>
      <c r="E391" s="15"/>
      <c r="F391" s="20"/>
      <c r="G391" s="15"/>
      <c r="H391" s="29" t="str">
        <f t="shared" si="6"/>
        <v/>
      </c>
    </row>
    <row r="392" spans="1:8" x14ac:dyDescent="0.3">
      <c r="A392" s="28"/>
      <c r="B392" s="15"/>
      <c r="C392" s="15"/>
      <c r="D392" s="15"/>
      <c r="E392" s="15"/>
      <c r="F392" s="20"/>
      <c r="G392" s="15"/>
      <c r="H392" s="29" t="str">
        <f t="shared" si="6"/>
        <v/>
      </c>
    </row>
    <row r="393" spans="1:8" x14ac:dyDescent="0.3">
      <c r="A393" s="28"/>
      <c r="B393" s="15"/>
      <c r="C393" s="15"/>
      <c r="D393" s="15"/>
      <c r="E393" s="15"/>
      <c r="F393" s="20"/>
      <c r="G393" s="15"/>
      <c r="H393" s="29" t="str">
        <f t="shared" si="6"/>
        <v/>
      </c>
    </row>
    <row r="394" spans="1:8" x14ac:dyDescent="0.3">
      <c r="A394" s="28"/>
      <c r="B394" s="15"/>
      <c r="C394" s="15"/>
      <c r="D394" s="15"/>
      <c r="E394" s="15"/>
      <c r="F394" s="20"/>
      <c r="G394" s="15"/>
      <c r="H394" s="29" t="str">
        <f t="shared" si="6"/>
        <v/>
      </c>
    </row>
    <row r="395" spans="1:8" x14ac:dyDescent="0.3">
      <c r="A395" s="28"/>
      <c r="B395" s="15"/>
      <c r="C395" s="15"/>
      <c r="D395" s="15"/>
      <c r="E395" s="15"/>
      <c r="F395" s="20"/>
      <c r="G395" s="15"/>
      <c r="H395" s="29" t="str">
        <f t="shared" si="6"/>
        <v/>
      </c>
    </row>
    <row r="396" spans="1:8" x14ac:dyDescent="0.3">
      <c r="A396" s="28"/>
      <c r="B396" s="15"/>
      <c r="C396" s="15"/>
      <c r="D396" s="15"/>
      <c r="E396" s="15"/>
      <c r="F396" s="20"/>
      <c r="G396" s="15"/>
      <c r="H396" s="29" t="str">
        <f t="shared" si="6"/>
        <v/>
      </c>
    </row>
    <row r="397" spans="1:8" x14ac:dyDescent="0.3">
      <c r="A397" s="28"/>
      <c r="B397" s="15"/>
      <c r="C397" s="15"/>
      <c r="D397" s="15"/>
      <c r="E397" s="15"/>
      <c r="F397" s="20"/>
      <c r="G397" s="15"/>
      <c r="H397" s="29" t="str">
        <f t="shared" si="6"/>
        <v/>
      </c>
    </row>
    <row r="398" spans="1:8" x14ac:dyDescent="0.3">
      <c r="A398" s="28"/>
      <c r="B398" s="15"/>
      <c r="C398" s="15"/>
      <c r="D398" s="15"/>
      <c r="E398" s="15"/>
      <c r="F398" s="20"/>
      <c r="G398" s="15"/>
      <c r="H398" s="29" t="str">
        <f t="shared" si="6"/>
        <v/>
      </c>
    </row>
    <row r="399" spans="1:8" x14ac:dyDescent="0.3">
      <c r="A399" s="28"/>
      <c r="B399" s="15"/>
      <c r="C399" s="15"/>
      <c r="D399" s="15"/>
      <c r="E399" s="15"/>
      <c r="F399" s="20"/>
      <c r="G399" s="15"/>
      <c r="H399" s="29" t="str">
        <f t="shared" si="6"/>
        <v/>
      </c>
    </row>
    <row r="400" spans="1:8" x14ac:dyDescent="0.3">
      <c r="A400" s="28"/>
      <c r="B400" s="15"/>
      <c r="C400" s="15"/>
      <c r="D400" s="15"/>
      <c r="E400" s="15"/>
      <c r="F400" s="20"/>
      <c r="G400" s="15"/>
      <c r="H400" s="29" t="str">
        <f t="shared" si="6"/>
        <v/>
      </c>
    </row>
    <row r="401" spans="1:8" x14ac:dyDescent="0.3">
      <c r="A401" s="28"/>
      <c r="B401" s="15"/>
      <c r="C401" s="15"/>
      <c r="D401" s="15"/>
      <c r="E401" s="15"/>
      <c r="F401" s="20"/>
      <c r="G401" s="15"/>
      <c r="H401" s="29" t="str">
        <f t="shared" si="6"/>
        <v/>
      </c>
    </row>
    <row r="402" spans="1:8" x14ac:dyDescent="0.3">
      <c r="A402" s="28"/>
      <c r="B402" s="15"/>
      <c r="C402" s="15"/>
      <c r="D402" s="15"/>
      <c r="E402" s="15"/>
      <c r="F402" s="20"/>
      <c r="G402" s="15"/>
      <c r="H402" s="29" t="str">
        <f t="shared" si="6"/>
        <v/>
      </c>
    </row>
    <row r="403" spans="1:8" x14ac:dyDescent="0.3">
      <c r="A403" s="28"/>
      <c r="B403" s="15"/>
      <c r="C403" s="15"/>
      <c r="D403" s="15"/>
      <c r="E403" s="15"/>
      <c r="F403" s="20"/>
      <c r="G403" s="15"/>
      <c r="H403" s="29" t="str">
        <f t="shared" si="6"/>
        <v/>
      </c>
    </row>
    <row r="404" spans="1:8" x14ac:dyDescent="0.3">
      <c r="A404" s="28"/>
      <c r="B404" s="15"/>
      <c r="C404" s="15"/>
      <c r="D404" s="15"/>
      <c r="E404" s="15"/>
      <c r="F404" s="20"/>
      <c r="G404" s="15"/>
      <c r="H404" s="29" t="str">
        <f t="shared" si="6"/>
        <v/>
      </c>
    </row>
    <row r="405" spans="1:8" x14ac:dyDescent="0.3">
      <c r="A405" s="28"/>
      <c r="B405" s="15"/>
      <c r="C405" s="15"/>
      <c r="D405" s="15"/>
      <c r="E405" s="15"/>
      <c r="F405" s="20"/>
      <c r="G405" s="15"/>
      <c r="H405" s="29" t="str">
        <f t="shared" si="6"/>
        <v/>
      </c>
    </row>
  </sheetData>
  <autoFilter ref="A5:H405" xr:uid="{00000000-0009-0000-0000-000003000000}"/>
  <conditionalFormatting sqref="A6:H405">
    <cfRule type="expression" dxfId="2" priority="1">
      <formula>$G6="Committed"</formula>
    </cfRule>
  </conditionalFormatting>
  <dataValidations count="1">
    <dataValidation type="list" allowBlank="1" showInputMessage="1" promptTitle="Pick from the list" prompt="Committed = ordered, not yet paid. Paid = money gone." sqref="G6:G405" xr:uid="{00000000-0002-0000-0300-000001000000}">
      <formula1>"Committed,Paid"</formula1>
    </dataValidation>
  </dataValidation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budget line this cost belongs to" xr:uid="{00000000-0002-0000-0300-000000000000}">
          <x14:formula1>
            <xm:f>Budget!$A$6:$A$45</xm:f>
          </x14:formula1>
          <xm:sqref>B6:B405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C3AED"/>
    <pageSetUpPr fitToPage="1"/>
  </sheetPr>
  <dimension ref="A1:E23"/>
  <sheetViews>
    <sheetView showGridLines="0" workbookViewId="0"/>
  </sheetViews>
  <sheetFormatPr defaultRowHeight="14.4" x14ac:dyDescent="0.3"/>
  <cols>
    <col min="1" max="3" width="14" customWidth="1"/>
    <col min="4" max="4" width="16" customWidth="1"/>
    <col min="5" max="5" width="12" customWidth="1"/>
  </cols>
  <sheetData>
    <row r="1" spans="1:5" ht="25.95" customHeight="1" x14ac:dyDescent="0.4">
      <c r="A1" s="1" t="s">
        <v>94</v>
      </c>
    </row>
    <row r="2" spans="1:5" x14ac:dyDescent="0.3">
      <c r="A2" s="2" t="s">
        <v>95</v>
      </c>
    </row>
    <row r="5" spans="1:5" ht="31.95" customHeight="1" x14ac:dyDescent="0.3">
      <c r="A5" s="19" t="s">
        <v>68</v>
      </c>
      <c r="B5" s="19" t="str">
        <f>"Paid ("&amp;Settings!$B$4&amp;")"</f>
        <v>Paid (USD)</v>
      </c>
      <c r="C5" s="19" t="str">
        <f>"Committed (ordered) ("&amp;Settings!$B$4&amp;")"</f>
        <v>Committed (ordered) (USD)</v>
      </c>
      <c r="D5" s="19" t="str">
        <f>"Paid to date ("&amp;Settings!$B$4&amp;")"</f>
        <v>Paid to date (USD)</v>
      </c>
      <c r="E5" s="19" t="s">
        <v>96</v>
      </c>
    </row>
    <row r="6" spans="1:5" x14ac:dyDescent="0.3">
      <c r="A6" s="29">
        <f>Settings!$B$5</f>
        <v>46296</v>
      </c>
      <c r="B6" s="21">
        <f>SUMIFS(Spending!$F$6:$F$405,Spending!$H$6:$H$405,$A6,Spending!$G$6:$G$405,"Paid")</f>
        <v>4640</v>
      </c>
      <c r="C6" s="21">
        <f>SUMIFS(Spending!$F$6:$F$405,Spending!$H$6:$H$405,$A6,Spending!$G$6:$G$405,"Committed")</f>
        <v>1700</v>
      </c>
      <c r="D6" s="21">
        <f>B6</f>
        <v>4640</v>
      </c>
      <c r="E6" s="22">
        <f>IF(Settings!$B$7=0,"",D6/Settings!$B$7)</f>
        <v>0.24103896103896105</v>
      </c>
    </row>
    <row r="7" spans="1:5" x14ac:dyDescent="0.3">
      <c r="A7" s="29">
        <f t="shared" ref="A7:A23" si="0">EDATE(A6,1)</f>
        <v>46327</v>
      </c>
      <c r="B7" s="21">
        <f>SUMIFS(Spending!$F$6:$F$405,Spending!$H$6:$H$405,$A7,Spending!$G$6:$G$405,"Paid")</f>
        <v>1470</v>
      </c>
      <c r="C7" s="21">
        <f>SUMIFS(Spending!$F$6:$F$405,Spending!$H$6:$H$405,$A7,Spending!$G$6:$G$405,"Committed")</f>
        <v>1200</v>
      </c>
      <c r="D7" s="21">
        <f t="shared" ref="D7:D23" si="1">D6+B7</f>
        <v>6110</v>
      </c>
      <c r="E7" s="22">
        <f>IF(Settings!$B$7=0,"",D7/Settings!$B$7)</f>
        <v>0.31740259740259741</v>
      </c>
    </row>
    <row r="8" spans="1:5" x14ac:dyDescent="0.3">
      <c r="A8" s="29">
        <f t="shared" si="0"/>
        <v>46357</v>
      </c>
      <c r="B8" s="21">
        <f>SUMIFS(Spending!$F$6:$F$405,Spending!$H$6:$H$405,$A8,Spending!$G$6:$G$405,"Paid")</f>
        <v>0</v>
      </c>
      <c r="C8" s="21">
        <f>SUMIFS(Spending!$F$6:$F$405,Spending!$H$6:$H$405,$A8,Spending!$G$6:$G$405,"Committed")</f>
        <v>0</v>
      </c>
      <c r="D8" s="21">
        <f t="shared" si="1"/>
        <v>6110</v>
      </c>
      <c r="E8" s="22">
        <f>IF(Settings!$B$7=0,"",D8/Settings!$B$7)</f>
        <v>0.31740259740259741</v>
      </c>
    </row>
    <row r="9" spans="1:5" x14ac:dyDescent="0.3">
      <c r="A9" s="29">
        <f t="shared" si="0"/>
        <v>46388</v>
      </c>
      <c r="B9" s="21">
        <f>SUMIFS(Spending!$F$6:$F$405,Spending!$H$6:$H$405,$A9,Spending!$G$6:$G$405,"Paid")</f>
        <v>0</v>
      </c>
      <c r="C9" s="21">
        <f>SUMIFS(Spending!$F$6:$F$405,Spending!$H$6:$H$405,$A9,Spending!$G$6:$G$405,"Committed")</f>
        <v>0</v>
      </c>
      <c r="D9" s="21">
        <f t="shared" si="1"/>
        <v>6110</v>
      </c>
      <c r="E9" s="22">
        <f>IF(Settings!$B$7=0,"",D9/Settings!$B$7)</f>
        <v>0.31740259740259741</v>
      </c>
    </row>
    <row r="10" spans="1:5" x14ac:dyDescent="0.3">
      <c r="A10" s="29">
        <f t="shared" si="0"/>
        <v>46419</v>
      </c>
      <c r="B10" s="21">
        <f>SUMIFS(Spending!$F$6:$F$405,Spending!$H$6:$H$405,$A10,Spending!$G$6:$G$405,"Paid")</f>
        <v>0</v>
      </c>
      <c r="C10" s="21">
        <f>SUMIFS(Spending!$F$6:$F$405,Spending!$H$6:$H$405,$A10,Spending!$G$6:$G$405,"Committed")</f>
        <v>0</v>
      </c>
      <c r="D10" s="21">
        <f t="shared" si="1"/>
        <v>6110</v>
      </c>
      <c r="E10" s="22">
        <f>IF(Settings!$B$7=0,"",D10/Settings!$B$7)</f>
        <v>0.31740259740259741</v>
      </c>
    </row>
    <row r="11" spans="1:5" x14ac:dyDescent="0.3">
      <c r="A11" s="29">
        <f t="shared" si="0"/>
        <v>46447</v>
      </c>
      <c r="B11" s="21">
        <f>SUMIFS(Spending!$F$6:$F$405,Spending!$H$6:$H$405,$A11,Spending!$G$6:$G$405,"Paid")</f>
        <v>0</v>
      </c>
      <c r="C11" s="21">
        <f>SUMIFS(Spending!$F$6:$F$405,Spending!$H$6:$H$405,$A11,Spending!$G$6:$G$405,"Committed")</f>
        <v>0</v>
      </c>
      <c r="D11" s="21">
        <f t="shared" si="1"/>
        <v>6110</v>
      </c>
      <c r="E11" s="22">
        <f>IF(Settings!$B$7=0,"",D11/Settings!$B$7)</f>
        <v>0.31740259740259741</v>
      </c>
    </row>
    <row r="12" spans="1:5" x14ac:dyDescent="0.3">
      <c r="A12" s="29">
        <f t="shared" si="0"/>
        <v>46478</v>
      </c>
      <c r="B12" s="21">
        <f>SUMIFS(Spending!$F$6:$F$405,Spending!$H$6:$H$405,$A12,Spending!$G$6:$G$405,"Paid")</f>
        <v>0</v>
      </c>
      <c r="C12" s="21">
        <f>SUMIFS(Spending!$F$6:$F$405,Spending!$H$6:$H$405,$A12,Spending!$G$6:$G$405,"Committed")</f>
        <v>0</v>
      </c>
      <c r="D12" s="21">
        <f t="shared" si="1"/>
        <v>6110</v>
      </c>
      <c r="E12" s="22">
        <f>IF(Settings!$B$7=0,"",D12/Settings!$B$7)</f>
        <v>0.31740259740259741</v>
      </c>
    </row>
    <row r="13" spans="1:5" x14ac:dyDescent="0.3">
      <c r="A13" s="29">
        <f t="shared" si="0"/>
        <v>46508</v>
      </c>
      <c r="B13" s="21">
        <f>SUMIFS(Spending!$F$6:$F$405,Spending!$H$6:$H$405,$A13,Spending!$G$6:$G$405,"Paid")</f>
        <v>0</v>
      </c>
      <c r="C13" s="21">
        <f>SUMIFS(Spending!$F$6:$F$405,Spending!$H$6:$H$405,$A13,Spending!$G$6:$G$405,"Committed")</f>
        <v>0</v>
      </c>
      <c r="D13" s="21">
        <f t="shared" si="1"/>
        <v>6110</v>
      </c>
      <c r="E13" s="22">
        <f>IF(Settings!$B$7=0,"",D13/Settings!$B$7)</f>
        <v>0.31740259740259741</v>
      </c>
    </row>
    <row r="14" spans="1:5" x14ac:dyDescent="0.3">
      <c r="A14" s="29">
        <f t="shared" si="0"/>
        <v>46539</v>
      </c>
      <c r="B14" s="21">
        <f>SUMIFS(Spending!$F$6:$F$405,Spending!$H$6:$H$405,$A14,Spending!$G$6:$G$405,"Paid")</f>
        <v>0</v>
      </c>
      <c r="C14" s="21">
        <f>SUMIFS(Spending!$F$6:$F$405,Spending!$H$6:$H$405,$A14,Spending!$G$6:$G$405,"Committed")</f>
        <v>0</v>
      </c>
      <c r="D14" s="21">
        <f t="shared" si="1"/>
        <v>6110</v>
      </c>
      <c r="E14" s="22">
        <f>IF(Settings!$B$7=0,"",D14/Settings!$B$7)</f>
        <v>0.31740259740259741</v>
      </c>
    </row>
    <row r="15" spans="1:5" x14ac:dyDescent="0.3">
      <c r="A15" s="29">
        <f t="shared" si="0"/>
        <v>46569</v>
      </c>
      <c r="B15" s="21">
        <f>SUMIFS(Spending!$F$6:$F$405,Spending!$H$6:$H$405,$A15,Spending!$G$6:$G$405,"Paid")</f>
        <v>0</v>
      </c>
      <c r="C15" s="21">
        <f>SUMIFS(Spending!$F$6:$F$405,Spending!$H$6:$H$405,$A15,Spending!$G$6:$G$405,"Committed")</f>
        <v>0</v>
      </c>
      <c r="D15" s="21">
        <f t="shared" si="1"/>
        <v>6110</v>
      </c>
      <c r="E15" s="22">
        <f>IF(Settings!$B$7=0,"",D15/Settings!$B$7)</f>
        <v>0.31740259740259741</v>
      </c>
    </row>
    <row r="16" spans="1:5" x14ac:dyDescent="0.3">
      <c r="A16" s="29">
        <f t="shared" si="0"/>
        <v>46600</v>
      </c>
      <c r="B16" s="21">
        <f>SUMIFS(Spending!$F$6:$F$405,Spending!$H$6:$H$405,$A16,Spending!$G$6:$G$405,"Paid")</f>
        <v>0</v>
      </c>
      <c r="C16" s="21">
        <f>SUMIFS(Spending!$F$6:$F$405,Spending!$H$6:$H$405,$A16,Spending!$G$6:$G$405,"Committed")</f>
        <v>0</v>
      </c>
      <c r="D16" s="21">
        <f t="shared" si="1"/>
        <v>6110</v>
      </c>
      <c r="E16" s="22">
        <f>IF(Settings!$B$7=0,"",D16/Settings!$B$7)</f>
        <v>0.31740259740259741</v>
      </c>
    </row>
    <row r="17" spans="1:5" x14ac:dyDescent="0.3">
      <c r="A17" s="29">
        <f t="shared" si="0"/>
        <v>46631</v>
      </c>
      <c r="B17" s="21">
        <f>SUMIFS(Spending!$F$6:$F$405,Spending!$H$6:$H$405,$A17,Spending!$G$6:$G$405,"Paid")</f>
        <v>0</v>
      </c>
      <c r="C17" s="21">
        <f>SUMIFS(Spending!$F$6:$F$405,Spending!$H$6:$H$405,$A17,Spending!$G$6:$G$405,"Committed")</f>
        <v>0</v>
      </c>
      <c r="D17" s="21">
        <f t="shared" si="1"/>
        <v>6110</v>
      </c>
      <c r="E17" s="22">
        <f>IF(Settings!$B$7=0,"",D17/Settings!$B$7)</f>
        <v>0.31740259740259741</v>
      </c>
    </row>
    <row r="18" spans="1:5" x14ac:dyDescent="0.3">
      <c r="A18" s="29">
        <f t="shared" si="0"/>
        <v>46661</v>
      </c>
      <c r="B18" s="21">
        <f>SUMIFS(Spending!$F$6:$F$405,Spending!$H$6:$H$405,$A18,Spending!$G$6:$G$405,"Paid")</f>
        <v>0</v>
      </c>
      <c r="C18" s="21">
        <f>SUMIFS(Spending!$F$6:$F$405,Spending!$H$6:$H$405,$A18,Spending!$G$6:$G$405,"Committed")</f>
        <v>0</v>
      </c>
      <c r="D18" s="21">
        <f t="shared" si="1"/>
        <v>6110</v>
      </c>
      <c r="E18" s="22">
        <f>IF(Settings!$B$7=0,"",D18/Settings!$B$7)</f>
        <v>0.31740259740259741</v>
      </c>
    </row>
    <row r="19" spans="1:5" x14ac:dyDescent="0.3">
      <c r="A19" s="29">
        <f t="shared" si="0"/>
        <v>46692</v>
      </c>
      <c r="B19" s="21">
        <f>SUMIFS(Spending!$F$6:$F$405,Spending!$H$6:$H$405,$A19,Spending!$G$6:$G$405,"Paid")</f>
        <v>0</v>
      </c>
      <c r="C19" s="21">
        <f>SUMIFS(Spending!$F$6:$F$405,Spending!$H$6:$H$405,$A19,Spending!$G$6:$G$405,"Committed")</f>
        <v>0</v>
      </c>
      <c r="D19" s="21">
        <f t="shared" si="1"/>
        <v>6110</v>
      </c>
      <c r="E19" s="22">
        <f>IF(Settings!$B$7=0,"",D19/Settings!$B$7)</f>
        <v>0.31740259740259741</v>
      </c>
    </row>
    <row r="20" spans="1:5" x14ac:dyDescent="0.3">
      <c r="A20" s="29">
        <f t="shared" si="0"/>
        <v>46722</v>
      </c>
      <c r="B20" s="21">
        <f>SUMIFS(Spending!$F$6:$F$405,Spending!$H$6:$H$405,$A20,Spending!$G$6:$G$405,"Paid")</f>
        <v>0</v>
      </c>
      <c r="C20" s="21">
        <f>SUMIFS(Spending!$F$6:$F$405,Spending!$H$6:$H$405,$A20,Spending!$G$6:$G$405,"Committed")</f>
        <v>0</v>
      </c>
      <c r="D20" s="21">
        <f t="shared" si="1"/>
        <v>6110</v>
      </c>
      <c r="E20" s="22">
        <f>IF(Settings!$B$7=0,"",D20/Settings!$B$7)</f>
        <v>0.31740259740259741</v>
      </c>
    </row>
    <row r="21" spans="1:5" x14ac:dyDescent="0.3">
      <c r="A21" s="29">
        <f t="shared" si="0"/>
        <v>46753</v>
      </c>
      <c r="B21" s="21">
        <f>SUMIFS(Spending!$F$6:$F$405,Spending!$H$6:$H$405,$A21,Spending!$G$6:$G$405,"Paid")</f>
        <v>0</v>
      </c>
      <c r="C21" s="21">
        <f>SUMIFS(Spending!$F$6:$F$405,Spending!$H$6:$H$405,$A21,Spending!$G$6:$G$405,"Committed")</f>
        <v>0</v>
      </c>
      <c r="D21" s="21">
        <f t="shared" si="1"/>
        <v>6110</v>
      </c>
      <c r="E21" s="22">
        <f>IF(Settings!$B$7=0,"",D21/Settings!$B$7)</f>
        <v>0.31740259740259741</v>
      </c>
    </row>
    <row r="22" spans="1:5" x14ac:dyDescent="0.3">
      <c r="A22" s="29">
        <f t="shared" si="0"/>
        <v>46784</v>
      </c>
      <c r="B22" s="21">
        <f>SUMIFS(Spending!$F$6:$F$405,Spending!$H$6:$H$405,$A22,Spending!$G$6:$G$405,"Paid")</f>
        <v>0</v>
      </c>
      <c r="C22" s="21">
        <f>SUMIFS(Spending!$F$6:$F$405,Spending!$H$6:$H$405,$A22,Spending!$G$6:$G$405,"Committed")</f>
        <v>0</v>
      </c>
      <c r="D22" s="21">
        <f t="shared" si="1"/>
        <v>6110</v>
      </c>
      <c r="E22" s="22">
        <f>IF(Settings!$B$7=0,"",D22/Settings!$B$7)</f>
        <v>0.31740259740259741</v>
      </c>
    </row>
    <row r="23" spans="1:5" x14ac:dyDescent="0.3">
      <c r="A23" s="29">
        <f t="shared" si="0"/>
        <v>46813</v>
      </c>
      <c r="B23" s="21">
        <f>SUMIFS(Spending!$F$6:$F$405,Spending!$H$6:$H$405,$A23,Spending!$G$6:$G$405,"Paid")</f>
        <v>0</v>
      </c>
      <c r="C23" s="21">
        <f>SUMIFS(Spending!$F$6:$F$405,Spending!$H$6:$H$405,$A23,Spending!$G$6:$G$405,"Committed")</f>
        <v>0</v>
      </c>
      <c r="D23" s="21">
        <f t="shared" si="1"/>
        <v>6110</v>
      </c>
      <c r="E23" s="22">
        <f>IF(Settings!$B$7=0,"",D23/Settings!$B$7)</f>
        <v>0.31740259740259741</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C3AED"/>
    <pageSetUpPr fitToPage="1"/>
  </sheetPr>
  <dimension ref="A1:G22"/>
  <sheetViews>
    <sheetView showGridLines="0" workbookViewId="0"/>
  </sheetViews>
  <sheetFormatPr defaultRowHeight="14.4" x14ac:dyDescent="0.3"/>
  <cols>
    <col min="1" max="1" width="24" customWidth="1"/>
    <col min="2" max="6" width="14" customWidth="1"/>
    <col min="7" max="7" width="10" customWidth="1"/>
  </cols>
  <sheetData>
    <row r="1" spans="1:7" ht="25.95" customHeight="1" x14ac:dyDescent="0.4">
      <c r="A1" s="1" t="s">
        <v>97</v>
      </c>
    </row>
    <row r="2" spans="1:7" x14ac:dyDescent="0.3">
      <c r="A2" s="2" t="s">
        <v>98</v>
      </c>
    </row>
    <row r="4" spans="1:7" ht="31.95" customHeight="1" x14ac:dyDescent="0.3">
      <c r="A4" s="19" t="s">
        <v>47</v>
      </c>
      <c r="B4" s="19" t="str">
        <f>"Budget ("&amp;Settings!$B$4&amp;")"</f>
        <v>Budget (USD)</v>
      </c>
      <c r="C4" s="19" t="str">
        <f>"Committed ("&amp;Settings!$B$4&amp;")"</f>
        <v>Committed (USD)</v>
      </c>
      <c r="D4" s="19" t="str">
        <f>"Actual (paid) ("&amp;Settings!$B$4&amp;")"</f>
        <v>Actual (paid) (USD)</v>
      </c>
      <c r="E4" s="19" t="str">
        <f>"Forecast ("&amp;Settings!$B$4&amp;")"</f>
        <v>Forecast (USD)</v>
      </c>
      <c r="F4" s="19" t="str">
        <f>"Variance ("&amp;Settings!$B$4&amp;")"</f>
        <v>Variance (USD)</v>
      </c>
      <c r="G4" s="19" t="s">
        <v>49</v>
      </c>
    </row>
    <row r="5" spans="1:7" x14ac:dyDescent="0.3">
      <c r="A5" s="30" t="str">
        <f>IF(Settings!$D$4="","",Settings!$D$4)</f>
        <v>Labour</v>
      </c>
      <c r="B5" s="21">
        <f>IF($A5="","",SUMIF(Budget!$B$6:$B$45,$A5,Budget!$C$6:$C$45))</f>
        <v>10500</v>
      </c>
      <c r="C5" s="21">
        <f>IF($A5="","",SUMIF(Budget!$B$6:$B$45,$A5,Budget!$D$6:$D$45))</f>
        <v>0</v>
      </c>
      <c r="D5" s="21">
        <f>IF($A5="","",SUMIF(Budget!$B$6:$B$45,$A5,Budget!$E$6:$E$45))</f>
        <v>3600</v>
      </c>
      <c r="E5" s="21">
        <f>IF($A5="","",SUMIF(Budget!$B$6:$B$45,$A5,Budget!$H$6:$H$45))</f>
        <v>10400</v>
      </c>
      <c r="F5" s="21">
        <f t="shared" ref="F5:F19" si="0">IF($A5="","",B5-E5)</f>
        <v>100</v>
      </c>
      <c r="G5" s="31" t="str">
        <f t="shared" ref="G5:G19" si="1">IF(OR($A5="",N(B5)+N(E5)=0),"",IF(E5&gt;B5,"Over",IF(C5+D5&gt;=0.9*B5,"Watch","OK")))</f>
        <v>OK</v>
      </c>
    </row>
    <row r="6" spans="1:7" x14ac:dyDescent="0.3">
      <c r="A6" s="30" t="str">
        <f>IF(Settings!$D$5="","",Settings!$D$5)</f>
        <v>Materials</v>
      </c>
      <c r="B6" s="21">
        <f>IF($A6="","",SUMIF(Budget!$B$6:$B$45,$A6,Budget!$C$6:$C$45))</f>
        <v>0</v>
      </c>
      <c r="C6" s="21">
        <f>IF($A6="","",SUMIF(Budget!$B$6:$B$45,$A6,Budget!$D$6:$D$45))</f>
        <v>0</v>
      </c>
      <c r="D6" s="21">
        <f>IF($A6="","",SUMIF(Budget!$B$6:$B$45,$A6,Budget!$E$6:$E$45))</f>
        <v>0</v>
      </c>
      <c r="E6" s="21">
        <f>IF($A6="","",SUMIF(Budget!$B$6:$B$45,$A6,Budget!$H$6:$H$45))</f>
        <v>0</v>
      </c>
      <c r="F6" s="21">
        <f t="shared" si="0"/>
        <v>0</v>
      </c>
      <c r="G6" s="31" t="str">
        <f t="shared" si="1"/>
        <v/>
      </c>
    </row>
    <row r="7" spans="1:7" x14ac:dyDescent="0.3">
      <c r="A7" s="30" t="str">
        <f>IF(Settings!$D$6="","",Settings!$D$6)</f>
        <v>Equipment</v>
      </c>
      <c r="B7" s="21">
        <f>IF($A7="","",SUMIF(Budget!$B$6:$B$45,$A7,Budget!$C$6:$C$45))</f>
        <v>350</v>
      </c>
      <c r="C7" s="21">
        <f>IF($A7="","",SUMIF(Budget!$B$6:$B$45,$A7,Budget!$D$6:$D$45))</f>
        <v>0</v>
      </c>
      <c r="D7" s="21">
        <f>IF($A7="","",SUMIF(Budget!$B$6:$B$45,$A7,Budget!$E$6:$E$45))</f>
        <v>0</v>
      </c>
      <c r="E7" s="21">
        <f>IF($A7="","",SUMIF(Budget!$B$6:$B$45,$A7,Budget!$H$6:$H$45))</f>
        <v>350</v>
      </c>
      <c r="F7" s="21">
        <f t="shared" si="0"/>
        <v>0</v>
      </c>
      <c r="G7" s="31" t="str">
        <f t="shared" si="1"/>
        <v>OK</v>
      </c>
    </row>
    <row r="8" spans="1:7" x14ac:dyDescent="0.3">
      <c r="A8" s="30" t="str">
        <f>IF(Settings!$D$7="","",Settings!$D$7)</f>
        <v>Software and licences</v>
      </c>
      <c r="B8" s="21">
        <f>IF($A8="","",SUMIF(Budget!$B$6:$B$45,$A8,Budget!$C$6:$C$45))</f>
        <v>1050</v>
      </c>
      <c r="C8" s="21">
        <f>IF($A8="","",SUMIF(Budget!$B$6:$B$45,$A8,Budget!$D$6:$D$45))</f>
        <v>0</v>
      </c>
      <c r="D8" s="21">
        <f>IF($A8="","",SUMIF(Budget!$B$6:$B$45,$A8,Budget!$E$6:$E$45))</f>
        <v>1010</v>
      </c>
      <c r="E8" s="21">
        <f>IF($A8="","",SUMIF(Budget!$B$6:$B$45,$A8,Budget!$H$6:$H$45))</f>
        <v>1070</v>
      </c>
      <c r="F8" s="21">
        <f t="shared" si="0"/>
        <v>-20</v>
      </c>
      <c r="G8" s="31" t="str">
        <f t="shared" si="1"/>
        <v>Over</v>
      </c>
    </row>
    <row r="9" spans="1:7" x14ac:dyDescent="0.3">
      <c r="A9" s="30" t="str">
        <f>IF(Settings!$D$8="","",Settings!$D$8)</f>
        <v>Services and contractors</v>
      </c>
      <c r="B9" s="21">
        <f>IF($A9="","",SUMIF(Budget!$B$6:$B$45,$A9,Budget!$C$6:$C$45))</f>
        <v>5300</v>
      </c>
      <c r="C9" s="21">
        <f>IF($A9="","",SUMIF(Budget!$B$6:$B$45,$A9,Budget!$D$6:$D$45))</f>
        <v>2500</v>
      </c>
      <c r="D9" s="21">
        <f>IF($A9="","",SUMIF(Budget!$B$6:$B$45,$A9,Budget!$E$6:$E$45))</f>
        <v>1500</v>
      </c>
      <c r="E9" s="21">
        <f>IF($A9="","",SUMIF(Budget!$B$6:$B$45,$A9,Budget!$H$6:$H$45))</f>
        <v>5500</v>
      </c>
      <c r="F9" s="21">
        <f t="shared" si="0"/>
        <v>-200</v>
      </c>
      <c r="G9" s="31" t="str">
        <f t="shared" si="1"/>
        <v>Over</v>
      </c>
    </row>
    <row r="10" spans="1:7" x14ac:dyDescent="0.3">
      <c r="A10" s="30" t="str">
        <f>IF(Settings!$D$9="","",Settings!$D$9)</f>
        <v>Travel</v>
      </c>
      <c r="B10" s="21">
        <f>IF($A10="","",SUMIF(Budget!$B$6:$B$45,$A10,Budget!$C$6:$C$45))</f>
        <v>0</v>
      </c>
      <c r="C10" s="21">
        <f>IF($A10="","",SUMIF(Budget!$B$6:$B$45,$A10,Budget!$D$6:$D$45))</f>
        <v>0</v>
      </c>
      <c r="D10" s="21">
        <f>IF($A10="","",SUMIF(Budget!$B$6:$B$45,$A10,Budget!$E$6:$E$45))</f>
        <v>0</v>
      </c>
      <c r="E10" s="21">
        <f>IF($A10="","",SUMIF(Budget!$B$6:$B$45,$A10,Budget!$H$6:$H$45))</f>
        <v>0</v>
      </c>
      <c r="F10" s="21">
        <f t="shared" si="0"/>
        <v>0</v>
      </c>
      <c r="G10" s="31" t="str">
        <f t="shared" si="1"/>
        <v/>
      </c>
    </row>
    <row r="11" spans="1:7" x14ac:dyDescent="0.3">
      <c r="A11" s="30" t="str">
        <f>IF(Settings!$D$10="","",Settings!$D$10)</f>
        <v>Training</v>
      </c>
      <c r="B11" s="21">
        <f>IF($A11="","",SUMIF(Budget!$B$6:$B$45,$A11,Budget!$C$6:$C$45))</f>
        <v>300</v>
      </c>
      <c r="C11" s="21">
        <f>IF($A11="","",SUMIF(Budget!$B$6:$B$45,$A11,Budget!$D$6:$D$45))</f>
        <v>0</v>
      </c>
      <c r="D11" s="21">
        <f>IF($A11="","",SUMIF(Budget!$B$6:$B$45,$A11,Budget!$E$6:$E$45))</f>
        <v>0</v>
      </c>
      <c r="E11" s="21">
        <f>IF($A11="","",SUMIF(Budget!$B$6:$B$45,$A11,Budget!$H$6:$H$45))</f>
        <v>300</v>
      </c>
      <c r="F11" s="21">
        <f t="shared" si="0"/>
        <v>0</v>
      </c>
      <c r="G11" s="31" t="str">
        <f t="shared" si="1"/>
        <v>OK</v>
      </c>
    </row>
    <row r="12" spans="1:7" x14ac:dyDescent="0.3">
      <c r="A12" s="30" t="str">
        <f>IF(Settings!$D$11="","",Settings!$D$11)</f>
        <v>Contingency</v>
      </c>
      <c r="B12" s="21">
        <f>IF($A12="","",SUMIF(Budget!$B$6:$B$45,$A12,Budget!$C$6:$C$45))</f>
        <v>1750</v>
      </c>
      <c r="C12" s="21">
        <f>IF($A12="","",SUMIF(Budget!$B$6:$B$45,$A12,Budget!$D$6:$D$45))</f>
        <v>400</v>
      </c>
      <c r="D12" s="21">
        <f>IF($A12="","",SUMIF(Budget!$B$6:$B$45,$A12,Budget!$E$6:$E$45))</f>
        <v>0</v>
      </c>
      <c r="E12" s="21">
        <f>IF($A12="","",SUMIF(Budget!$B$6:$B$45,$A12,Budget!$H$6:$H$45))</f>
        <v>1750</v>
      </c>
      <c r="F12" s="21">
        <f t="shared" si="0"/>
        <v>0</v>
      </c>
      <c r="G12" s="31" t="str">
        <f t="shared" si="1"/>
        <v>OK</v>
      </c>
    </row>
    <row r="13" spans="1:7" x14ac:dyDescent="0.3">
      <c r="A13" s="30" t="str">
        <f>IF(Settings!$D$12="","",Settings!$D$12)</f>
        <v>Other</v>
      </c>
      <c r="B13" s="21">
        <f>IF($A13="","",SUMIF(Budget!$B$6:$B$45,$A13,Budget!$C$6:$C$45))</f>
        <v>0</v>
      </c>
      <c r="C13" s="21">
        <f>IF($A13="","",SUMIF(Budget!$B$6:$B$45,$A13,Budget!$D$6:$D$45))</f>
        <v>0</v>
      </c>
      <c r="D13" s="21">
        <f>IF($A13="","",SUMIF(Budget!$B$6:$B$45,$A13,Budget!$E$6:$E$45))</f>
        <v>0</v>
      </c>
      <c r="E13" s="21">
        <f>IF($A13="","",SUMIF(Budget!$B$6:$B$45,$A13,Budget!$H$6:$H$45))</f>
        <v>0</v>
      </c>
      <c r="F13" s="21">
        <f t="shared" si="0"/>
        <v>0</v>
      </c>
      <c r="G13" s="31" t="str">
        <f t="shared" si="1"/>
        <v/>
      </c>
    </row>
    <row r="14" spans="1:7" x14ac:dyDescent="0.3">
      <c r="A14" s="30" t="str">
        <f>IF(Settings!$D$13="","",Settings!$D$13)</f>
        <v/>
      </c>
      <c r="B14" s="21" t="str">
        <f>IF($A14="","",SUMIF(Budget!$B$6:$B$45,$A14,Budget!$C$6:$C$45))</f>
        <v/>
      </c>
      <c r="C14" s="21" t="str">
        <f>IF($A14="","",SUMIF(Budget!$B$6:$B$45,$A14,Budget!$D$6:$D$45))</f>
        <v/>
      </c>
      <c r="D14" s="21" t="str">
        <f>IF($A14="","",SUMIF(Budget!$B$6:$B$45,$A14,Budget!$E$6:$E$45))</f>
        <v/>
      </c>
      <c r="E14" s="21" t="str">
        <f>IF($A14="","",SUMIF(Budget!$B$6:$B$45,$A14,Budget!$H$6:$H$45))</f>
        <v/>
      </c>
      <c r="F14" s="21" t="str">
        <f t="shared" si="0"/>
        <v/>
      </c>
      <c r="G14" s="31" t="str">
        <f t="shared" si="1"/>
        <v/>
      </c>
    </row>
    <row r="15" spans="1:7" x14ac:dyDescent="0.3">
      <c r="A15" s="30" t="str">
        <f>IF(Settings!$D$14="","",Settings!$D$14)</f>
        <v/>
      </c>
      <c r="B15" s="21" t="str">
        <f>IF($A15="","",SUMIF(Budget!$B$6:$B$45,$A15,Budget!$C$6:$C$45))</f>
        <v/>
      </c>
      <c r="C15" s="21" t="str">
        <f>IF($A15="","",SUMIF(Budget!$B$6:$B$45,$A15,Budget!$D$6:$D$45))</f>
        <v/>
      </c>
      <c r="D15" s="21" t="str">
        <f>IF($A15="","",SUMIF(Budget!$B$6:$B$45,$A15,Budget!$E$6:$E$45))</f>
        <v/>
      </c>
      <c r="E15" s="21" t="str">
        <f>IF($A15="","",SUMIF(Budget!$B$6:$B$45,$A15,Budget!$H$6:$H$45))</f>
        <v/>
      </c>
      <c r="F15" s="21" t="str">
        <f t="shared" si="0"/>
        <v/>
      </c>
      <c r="G15" s="31" t="str">
        <f t="shared" si="1"/>
        <v/>
      </c>
    </row>
    <row r="16" spans="1:7" x14ac:dyDescent="0.3">
      <c r="A16" s="30" t="str">
        <f>IF(Settings!$D$15="","",Settings!$D$15)</f>
        <v/>
      </c>
      <c r="B16" s="21" t="str">
        <f>IF($A16="","",SUMIF(Budget!$B$6:$B$45,$A16,Budget!$C$6:$C$45))</f>
        <v/>
      </c>
      <c r="C16" s="21" t="str">
        <f>IF($A16="","",SUMIF(Budget!$B$6:$B$45,$A16,Budget!$D$6:$D$45))</f>
        <v/>
      </c>
      <c r="D16" s="21" t="str">
        <f>IF($A16="","",SUMIF(Budget!$B$6:$B$45,$A16,Budget!$E$6:$E$45))</f>
        <v/>
      </c>
      <c r="E16" s="21" t="str">
        <f>IF($A16="","",SUMIF(Budget!$B$6:$B$45,$A16,Budget!$H$6:$H$45))</f>
        <v/>
      </c>
      <c r="F16" s="21" t="str">
        <f t="shared" si="0"/>
        <v/>
      </c>
      <c r="G16" s="31" t="str">
        <f t="shared" si="1"/>
        <v/>
      </c>
    </row>
    <row r="17" spans="1:7" x14ac:dyDescent="0.3">
      <c r="A17" s="30" t="str">
        <f>IF(Settings!$D$16="","",Settings!$D$16)</f>
        <v/>
      </c>
      <c r="B17" s="21" t="str">
        <f>IF($A17="","",SUMIF(Budget!$B$6:$B$45,$A17,Budget!$C$6:$C$45))</f>
        <v/>
      </c>
      <c r="C17" s="21" t="str">
        <f>IF($A17="","",SUMIF(Budget!$B$6:$B$45,$A17,Budget!$D$6:$D$45))</f>
        <v/>
      </c>
      <c r="D17" s="21" t="str">
        <f>IF($A17="","",SUMIF(Budget!$B$6:$B$45,$A17,Budget!$E$6:$E$45))</f>
        <v/>
      </c>
      <c r="E17" s="21" t="str">
        <f>IF($A17="","",SUMIF(Budget!$B$6:$B$45,$A17,Budget!$H$6:$H$45))</f>
        <v/>
      </c>
      <c r="F17" s="21" t="str">
        <f t="shared" si="0"/>
        <v/>
      </c>
      <c r="G17" s="31" t="str">
        <f t="shared" si="1"/>
        <v/>
      </c>
    </row>
    <row r="18" spans="1:7" x14ac:dyDescent="0.3">
      <c r="A18" s="30" t="str">
        <f>IF(Settings!$D$17="","",Settings!$D$17)</f>
        <v/>
      </c>
      <c r="B18" s="21" t="str">
        <f>IF($A18="","",SUMIF(Budget!$B$6:$B$45,$A18,Budget!$C$6:$C$45))</f>
        <v/>
      </c>
      <c r="C18" s="21" t="str">
        <f>IF($A18="","",SUMIF(Budget!$B$6:$B$45,$A18,Budget!$D$6:$D$45))</f>
        <v/>
      </c>
      <c r="D18" s="21" t="str">
        <f>IF($A18="","",SUMIF(Budget!$B$6:$B$45,$A18,Budget!$E$6:$E$45))</f>
        <v/>
      </c>
      <c r="E18" s="21" t="str">
        <f>IF($A18="","",SUMIF(Budget!$B$6:$B$45,$A18,Budget!$H$6:$H$45))</f>
        <v/>
      </c>
      <c r="F18" s="21" t="str">
        <f t="shared" si="0"/>
        <v/>
      </c>
      <c r="G18" s="31" t="str">
        <f t="shared" si="1"/>
        <v/>
      </c>
    </row>
    <row r="19" spans="1:7" x14ac:dyDescent="0.3">
      <c r="A19" s="30" t="str">
        <f>IF(Settings!$D$18="","",Settings!$D$18)</f>
        <v/>
      </c>
      <c r="B19" s="21" t="str">
        <f>IF($A19="","",SUMIF(Budget!$B$6:$B$45,$A19,Budget!$C$6:$C$45))</f>
        <v/>
      </c>
      <c r="C19" s="21" t="str">
        <f>IF($A19="","",SUMIF(Budget!$B$6:$B$45,$A19,Budget!$D$6:$D$45))</f>
        <v/>
      </c>
      <c r="D19" s="21" t="str">
        <f>IF($A19="","",SUMIF(Budget!$B$6:$B$45,$A19,Budget!$E$6:$E$45))</f>
        <v/>
      </c>
      <c r="E19" s="21" t="str">
        <f>IF($A19="","",SUMIF(Budget!$B$6:$B$45,$A19,Budget!$H$6:$H$45))</f>
        <v/>
      </c>
      <c r="F19" s="21" t="str">
        <f t="shared" si="0"/>
        <v/>
      </c>
      <c r="G19" s="31" t="str">
        <f t="shared" si="1"/>
        <v/>
      </c>
    </row>
    <row r="20" spans="1:7" x14ac:dyDescent="0.3">
      <c r="A20" s="24" t="s">
        <v>60</v>
      </c>
      <c r="B20" s="26">
        <f>SUM(B5:B19)</f>
        <v>19250</v>
      </c>
      <c r="C20" s="26">
        <f>SUM(C5:C19)</f>
        <v>2900</v>
      </c>
      <c r="D20" s="26">
        <f>SUM(D5:D19)</f>
        <v>6110</v>
      </c>
      <c r="E20" s="26">
        <f>SUM(E5:E19)</f>
        <v>19370</v>
      </c>
      <c r="F20" s="26">
        <f>SUM(F5:F19)</f>
        <v>-120</v>
      </c>
    </row>
    <row r="22" spans="1:7" x14ac:dyDescent="0.3">
      <c r="A22" s="12" t="s">
        <v>99</v>
      </c>
      <c r="B22" s="22">
        <f>IFERROR((SUMIF(Budget!$B$6:$B$45,"Contingency",Budget!$D$6:$D$45)+SUMIF(Budget!$B$6:$B$45,"Contingency",Budget!$E$6:$E$45))/SUMIF(Budget!$B$6:$B$45,"Contingency",Budget!$C$6:$C$45),"")</f>
        <v>0.22857142857142856</v>
      </c>
      <c r="C22" s="32" t="s">
        <v>100</v>
      </c>
      <c r="D22" s="33"/>
      <c r="E22" s="33"/>
      <c r="F22" s="33"/>
    </row>
  </sheetData>
  <sheetProtection sheet="1" formatCells="0" formatColumns="0" formatRows="0" sort="0" autoFilter="0"/>
  <mergeCells count="1">
    <mergeCell ref="C22:F22"/>
  </mergeCells>
  <conditionalFormatting sqref="G5:G19">
    <cfRule type="expression" dxfId="1" priority="1">
      <formula>$G5="Over"</formula>
    </cfRule>
    <cfRule type="expression" dxfId="0" priority="2">
      <formula>$G5="Watch"</formula>
    </cfRule>
  </conditionalFormatting>
  <pageMargins left="0.4" right="0.4" top="1" bottom="1" header="0.5" footer="0.5"/>
  <pageSetup paperSize="9" fitToHeight="0"/>
  <headerFooter>
    <oddFooter>&amp;C&amp;8 Toolkit by GroupChatOn  ·  toolkit.groupchaton.com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vt:lpstr>
      <vt:lpstr>Settings</vt:lpstr>
      <vt:lpstr>Budget</vt:lpstr>
      <vt:lpstr>Spending</vt:lpstr>
      <vt:lpstr>Monthly</vt:lpstr>
      <vt:lpstr>Summary</vt:lpstr>
      <vt:lpstr>Budget!Print_Area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Budget vs Actual (Excel)</dc:title>
  <dc:subject>Free Excel project budget tracker: budget lines, a spending log, committed and actual cost, forecast at completion, variance and a monthly spend view, in any currency.</dc:subject>
  <dc:creator>Nivesh Sahayak</dc:creator>
  <cp:keywords>Toolkit by GroupChatOn; Designed &amp; Developed by: Nivesh Sahayak</cp:keywords>
  <dc:description>Project Budget vs Actual (Excel). From Toolkit by GroupChatOn (https://toolkit.groupchaton.com). Designed &amp; Developed by: Nivesh Sahayak (https://www.niveshsahayak.in/)</dc:description>
  <cp:lastModifiedBy>Nivesh Sahayak</cp:lastModifiedBy>
  <dcterms:created xsi:type="dcterms:W3CDTF">2026-11-02T18:21:59Z</dcterms:created>
  <dcterms:modified xsi:type="dcterms:W3CDTF">2026-11-02T18:22:54Z</dcterms:modified>
  <cp:category>Project Management</cp:category>
</cp:coreProperties>
</file>