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76E90BF5-FCCF-4FFB-AEA5-112332824B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Risks" sheetId="3" r:id="rId3"/>
    <sheet name="Heat Map" sheetId="4" r:id="rId4"/>
    <sheet name="Issues" sheetId="5" r:id="rId5"/>
    <sheet name="Changes" sheetId="6" r:id="rId6"/>
    <sheet name="Dashboard" sheetId="7" r:id="rId7"/>
  </sheets>
  <definedNames>
    <definedName name="_xlnm._FilterDatabase" localSheetId="5" hidden="1">Changes!$A$5:$N$205</definedName>
    <definedName name="_xlnm._FilterDatabase" localSheetId="4" hidden="1">Issues!$A$5:$L$205</definedName>
    <definedName name="_xlnm._FilterDatabase" localSheetId="2" hidden="1">Risks!$A$5:$R$205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7" l="1"/>
  <c r="G15" i="7"/>
  <c r="I13" i="7"/>
  <c r="H13" i="7"/>
  <c r="I12" i="7"/>
  <c r="H12" i="7"/>
  <c r="I11" i="7"/>
  <c r="H11" i="7"/>
  <c r="I10" i="7"/>
  <c r="H10" i="7"/>
  <c r="I6" i="7"/>
  <c r="H6" i="7"/>
  <c r="H5" i="7"/>
  <c r="H4" i="7"/>
  <c r="O205" i="6"/>
  <c r="M205" i="6"/>
  <c r="O204" i="6"/>
  <c r="M204" i="6"/>
  <c r="O203" i="6"/>
  <c r="M203" i="6"/>
  <c r="O202" i="6"/>
  <c r="M202" i="6"/>
  <c r="O201" i="6"/>
  <c r="M201" i="6"/>
  <c r="O200" i="6"/>
  <c r="M200" i="6"/>
  <c r="O199" i="6"/>
  <c r="M199" i="6"/>
  <c r="O198" i="6"/>
  <c r="M198" i="6"/>
  <c r="O197" i="6"/>
  <c r="M197" i="6"/>
  <c r="O196" i="6"/>
  <c r="M196" i="6"/>
  <c r="O195" i="6"/>
  <c r="M195" i="6"/>
  <c r="O194" i="6"/>
  <c r="M194" i="6"/>
  <c r="O193" i="6"/>
  <c r="M193" i="6"/>
  <c r="O192" i="6"/>
  <c r="M192" i="6"/>
  <c r="O191" i="6"/>
  <c r="M191" i="6"/>
  <c r="O190" i="6"/>
  <c r="M190" i="6"/>
  <c r="O189" i="6"/>
  <c r="M189" i="6"/>
  <c r="O188" i="6"/>
  <c r="M188" i="6"/>
  <c r="O187" i="6"/>
  <c r="M187" i="6"/>
  <c r="O186" i="6"/>
  <c r="M186" i="6"/>
  <c r="O185" i="6"/>
  <c r="M185" i="6"/>
  <c r="O184" i="6"/>
  <c r="M184" i="6"/>
  <c r="O183" i="6"/>
  <c r="M183" i="6"/>
  <c r="O182" i="6"/>
  <c r="M182" i="6"/>
  <c r="O181" i="6"/>
  <c r="M181" i="6"/>
  <c r="O180" i="6"/>
  <c r="M180" i="6"/>
  <c r="O179" i="6"/>
  <c r="M179" i="6"/>
  <c r="O178" i="6"/>
  <c r="M178" i="6"/>
  <c r="O177" i="6"/>
  <c r="M177" i="6"/>
  <c r="O176" i="6"/>
  <c r="M176" i="6"/>
  <c r="O175" i="6"/>
  <c r="M175" i="6"/>
  <c r="O174" i="6"/>
  <c r="M174" i="6"/>
  <c r="O173" i="6"/>
  <c r="M173" i="6"/>
  <c r="O172" i="6"/>
  <c r="M172" i="6"/>
  <c r="O171" i="6"/>
  <c r="M171" i="6"/>
  <c r="O170" i="6"/>
  <c r="M170" i="6"/>
  <c r="O169" i="6"/>
  <c r="M169" i="6"/>
  <c r="O168" i="6"/>
  <c r="M168" i="6"/>
  <c r="O167" i="6"/>
  <c r="M167" i="6"/>
  <c r="O166" i="6"/>
  <c r="M166" i="6"/>
  <c r="O165" i="6"/>
  <c r="M165" i="6"/>
  <c r="O164" i="6"/>
  <c r="M164" i="6"/>
  <c r="O163" i="6"/>
  <c r="M163" i="6"/>
  <c r="O162" i="6"/>
  <c r="M162" i="6"/>
  <c r="O161" i="6"/>
  <c r="M161" i="6"/>
  <c r="O160" i="6"/>
  <c r="M160" i="6"/>
  <c r="O159" i="6"/>
  <c r="M159" i="6"/>
  <c r="O158" i="6"/>
  <c r="M158" i="6"/>
  <c r="O157" i="6"/>
  <c r="M157" i="6"/>
  <c r="O156" i="6"/>
  <c r="M156" i="6"/>
  <c r="O155" i="6"/>
  <c r="M155" i="6"/>
  <c r="O154" i="6"/>
  <c r="M154" i="6"/>
  <c r="O153" i="6"/>
  <c r="M153" i="6"/>
  <c r="O152" i="6"/>
  <c r="M152" i="6"/>
  <c r="O151" i="6"/>
  <c r="M151" i="6"/>
  <c r="O150" i="6"/>
  <c r="M150" i="6"/>
  <c r="O149" i="6"/>
  <c r="M149" i="6"/>
  <c r="O148" i="6"/>
  <c r="M148" i="6"/>
  <c r="O147" i="6"/>
  <c r="M147" i="6"/>
  <c r="O146" i="6"/>
  <c r="M146" i="6"/>
  <c r="O145" i="6"/>
  <c r="M145" i="6"/>
  <c r="O144" i="6"/>
  <c r="M144" i="6"/>
  <c r="O143" i="6"/>
  <c r="M143" i="6"/>
  <c r="O142" i="6"/>
  <c r="M142" i="6"/>
  <c r="O141" i="6"/>
  <c r="M141" i="6"/>
  <c r="O140" i="6"/>
  <c r="M140" i="6"/>
  <c r="O139" i="6"/>
  <c r="M139" i="6"/>
  <c r="O138" i="6"/>
  <c r="M138" i="6"/>
  <c r="O137" i="6"/>
  <c r="M137" i="6"/>
  <c r="O136" i="6"/>
  <c r="M136" i="6"/>
  <c r="O135" i="6"/>
  <c r="M135" i="6"/>
  <c r="O134" i="6"/>
  <c r="M134" i="6"/>
  <c r="O133" i="6"/>
  <c r="M133" i="6"/>
  <c r="O132" i="6"/>
  <c r="M132" i="6"/>
  <c r="O131" i="6"/>
  <c r="M131" i="6"/>
  <c r="O130" i="6"/>
  <c r="M130" i="6"/>
  <c r="O129" i="6"/>
  <c r="M129" i="6"/>
  <c r="O128" i="6"/>
  <c r="M128" i="6"/>
  <c r="O127" i="6"/>
  <c r="M127" i="6"/>
  <c r="O126" i="6"/>
  <c r="M126" i="6"/>
  <c r="O125" i="6"/>
  <c r="M125" i="6"/>
  <c r="O124" i="6"/>
  <c r="M124" i="6"/>
  <c r="O123" i="6"/>
  <c r="M123" i="6"/>
  <c r="O122" i="6"/>
  <c r="M122" i="6"/>
  <c r="O121" i="6"/>
  <c r="M121" i="6"/>
  <c r="O120" i="6"/>
  <c r="M120" i="6"/>
  <c r="O119" i="6"/>
  <c r="M119" i="6"/>
  <c r="O118" i="6"/>
  <c r="M118" i="6"/>
  <c r="O117" i="6"/>
  <c r="M117" i="6"/>
  <c r="O116" i="6"/>
  <c r="M116" i="6"/>
  <c r="O115" i="6"/>
  <c r="M115" i="6"/>
  <c r="O114" i="6"/>
  <c r="M114" i="6"/>
  <c r="O113" i="6"/>
  <c r="M113" i="6"/>
  <c r="O112" i="6"/>
  <c r="M112" i="6"/>
  <c r="O111" i="6"/>
  <c r="M111" i="6"/>
  <c r="O110" i="6"/>
  <c r="M110" i="6"/>
  <c r="O109" i="6"/>
  <c r="M109" i="6"/>
  <c r="O108" i="6"/>
  <c r="M108" i="6"/>
  <c r="O107" i="6"/>
  <c r="M107" i="6"/>
  <c r="O106" i="6"/>
  <c r="M106" i="6"/>
  <c r="O105" i="6"/>
  <c r="M105" i="6"/>
  <c r="O104" i="6"/>
  <c r="M104" i="6"/>
  <c r="O103" i="6"/>
  <c r="M103" i="6"/>
  <c r="O102" i="6"/>
  <c r="M102" i="6"/>
  <c r="O101" i="6"/>
  <c r="M101" i="6"/>
  <c r="O100" i="6"/>
  <c r="M100" i="6"/>
  <c r="O99" i="6"/>
  <c r="M99" i="6"/>
  <c r="O98" i="6"/>
  <c r="M98" i="6"/>
  <c r="O97" i="6"/>
  <c r="M97" i="6"/>
  <c r="O96" i="6"/>
  <c r="M96" i="6"/>
  <c r="O95" i="6"/>
  <c r="M95" i="6"/>
  <c r="O94" i="6"/>
  <c r="M94" i="6"/>
  <c r="O93" i="6"/>
  <c r="M93" i="6"/>
  <c r="O92" i="6"/>
  <c r="M92" i="6"/>
  <c r="O91" i="6"/>
  <c r="M91" i="6"/>
  <c r="O90" i="6"/>
  <c r="M90" i="6"/>
  <c r="O89" i="6"/>
  <c r="M89" i="6"/>
  <c r="O88" i="6"/>
  <c r="M88" i="6"/>
  <c r="O87" i="6"/>
  <c r="M87" i="6"/>
  <c r="O86" i="6"/>
  <c r="M86" i="6"/>
  <c r="O85" i="6"/>
  <c r="M85" i="6"/>
  <c r="O84" i="6"/>
  <c r="M84" i="6"/>
  <c r="O83" i="6"/>
  <c r="M83" i="6"/>
  <c r="O82" i="6"/>
  <c r="M82" i="6"/>
  <c r="O81" i="6"/>
  <c r="M81" i="6"/>
  <c r="O80" i="6"/>
  <c r="M80" i="6"/>
  <c r="O79" i="6"/>
  <c r="M79" i="6"/>
  <c r="O78" i="6"/>
  <c r="M78" i="6"/>
  <c r="O77" i="6"/>
  <c r="M77" i="6"/>
  <c r="O76" i="6"/>
  <c r="M76" i="6"/>
  <c r="O75" i="6"/>
  <c r="M75" i="6"/>
  <c r="O74" i="6"/>
  <c r="M74" i="6"/>
  <c r="O73" i="6"/>
  <c r="M73" i="6"/>
  <c r="O72" i="6"/>
  <c r="M72" i="6"/>
  <c r="O71" i="6"/>
  <c r="M71" i="6"/>
  <c r="O70" i="6"/>
  <c r="M70" i="6"/>
  <c r="O69" i="6"/>
  <c r="M69" i="6"/>
  <c r="O68" i="6"/>
  <c r="M68" i="6"/>
  <c r="O67" i="6"/>
  <c r="M67" i="6"/>
  <c r="O66" i="6"/>
  <c r="M66" i="6"/>
  <c r="O65" i="6"/>
  <c r="M65" i="6"/>
  <c r="O64" i="6"/>
  <c r="M64" i="6"/>
  <c r="O63" i="6"/>
  <c r="M63" i="6"/>
  <c r="O62" i="6"/>
  <c r="M62" i="6"/>
  <c r="O61" i="6"/>
  <c r="M61" i="6"/>
  <c r="O60" i="6"/>
  <c r="M60" i="6"/>
  <c r="O59" i="6"/>
  <c r="M59" i="6"/>
  <c r="O58" i="6"/>
  <c r="M58" i="6"/>
  <c r="O57" i="6"/>
  <c r="M57" i="6"/>
  <c r="O56" i="6"/>
  <c r="M56" i="6"/>
  <c r="O55" i="6"/>
  <c r="M55" i="6"/>
  <c r="O54" i="6"/>
  <c r="M54" i="6"/>
  <c r="O53" i="6"/>
  <c r="M53" i="6"/>
  <c r="O52" i="6"/>
  <c r="M52" i="6"/>
  <c r="O51" i="6"/>
  <c r="M51" i="6"/>
  <c r="O50" i="6"/>
  <c r="M50" i="6"/>
  <c r="O49" i="6"/>
  <c r="M49" i="6"/>
  <c r="O48" i="6"/>
  <c r="M48" i="6"/>
  <c r="O47" i="6"/>
  <c r="M47" i="6"/>
  <c r="O46" i="6"/>
  <c r="M46" i="6"/>
  <c r="O45" i="6"/>
  <c r="M45" i="6"/>
  <c r="O44" i="6"/>
  <c r="M44" i="6"/>
  <c r="O43" i="6"/>
  <c r="M43" i="6"/>
  <c r="O42" i="6"/>
  <c r="M42" i="6"/>
  <c r="O41" i="6"/>
  <c r="M41" i="6"/>
  <c r="O40" i="6"/>
  <c r="M40" i="6"/>
  <c r="O39" i="6"/>
  <c r="M39" i="6"/>
  <c r="O38" i="6"/>
  <c r="M38" i="6"/>
  <c r="O37" i="6"/>
  <c r="M37" i="6"/>
  <c r="O36" i="6"/>
  <c r="M36" i="6"/>
  <c r="O35" i="6"/>
  <c r="M35" i="6"/>
  <c r="O34" i="6"/>
  <c r="M34" i="6"/>
  <c r="O33" i="6"/>
  <c r="M33" i="6"/>
  <c r="O32" i="6"/>
  <c r="M32" i="6"/>
  <c r="O31" i="6"/>
  <c r="M31" i="6"/>
  <c r="O30" i="6"/>
  <c r="M30" i="6"/>
  <c r="O29" i="6"/>
  <c r="M29" i="6"/>
  <c r="O28" i="6"/>
  <c r="M28" i="6"/>
  <c r="O27" i="6"/>
  <c r="M27" i="6"/>
  <c r="O26" i="6"/>
  <c r="M26" i="6"/>
  <c r="O25" i="6"/>
  <c r="M25" i="6"/>
  <c r="O24" i="6"/>
  <c r="M24" i="6"/>
  <c r="O23" i="6"/>
  <c r="M23" i="6"/>
  <c r="O22" i="6"/>
  <c r="M22" i="6"/>
  <c r="O21" i="6"/>
  <c r="M21" i="6"/>
  <c r="O20" i="6"/>
  <c r="M20" i="6"/>
  <c r="O19" i="6"/>
  <c r="M19" i="6"/>
  <c r="O18" i="6"/>
  <c r="M18" i="6"/>
  <c r="O17" i="6"/>
  <c r="M17" i="6"/>
  <c r="O16" i="6"/>
  <c r="M16" i="6"/>
  <c r="O15" i="6"/>
  <c r="M15" i="6"/>
  <c r="O14" i="6"/>
  <c r="M14" i="6"/>
  <c r="O13" i="6"/>
  <c r="M13" i="6"/>
  <c r="O12" i="6"/>
  <c r="M12" i="6"/>
  <c r="O11" i="6"/>
  <c r="M11" i="6"/>
  <c r="O10" i="6"/>
  <c r="M10" i="6"/>
  <c r="O9" i="6"/>
  <c r="M9" i="6"/>
  <c r="M8" i="6"/>
  <c r="O8" i="6" s="1"/>
  <c r="O7" i="6"/>
  <c r="M7" i="6"/>
  <c r="O6" i="6"/>
  <c r="M6" i="6"/>
  <c r="G5" i="6"/>
  <c r="K205" i="5"/>
  <c r="J205" i="5"/>
  <c r="K204" i="5"/>
  <c r="J204" i="5"/>
  <c r="K203" i="5"/>
  <c r="J203" i="5"/>
  <c r="K202" i="5"/>
  <c r="J202" i="5"/>
  <c r="K201" i="5"/>
  <c r="J201" i="5"/>
  <c r="K200" i="5"/>
  <c r="J200" i="5"/>
  <c r="K199" i="5"/>
  <c r="J199" i="5"/>
  <c r="K198" i="5"/>
  <c r="J198" i="5"/>
  <c r="K197" i="5"/>
  <c r="J197" i="5"/>
  <c r="K196" i="5"/>
  <c r="J196" i="5"/>
  <c r="K195" i="5"/>
  <c r="J195" i="5"/>
  <c r="K194" i="5"/>
  <c r="J194" i="5"/>
  <c r="K193" i="5"/>
  <c r="J193" i="5"/>
  <c r="K192" i="5"/>
  <c r="J192" i="5"/>
  <c r="K191" i="5"/>
  <c r="J191" i="5"/>
  <c r="K190" i="5"/>
  <c r="J190" i="5"/>
  <c r="K189" i="5"/>
  <c r="J189" i="5"/>
  <c r="K188" i="5"/>
  <c r="J188" i="5"/>
  <c r="K187" i="5"/>
  <c r="J187" i="5"/>
  <c r="K186" i="5"/>
  <c r="J186" i="5"/>
  <c r="K185" i="5"/>
  <c r="J185" i="5"/>
  <c r="K184" i="5"/>
  <c r="J184" i="5"/>
  <c r="K183" i="5"/>
  <c r="J183" i="5"/>
  <c r="K182" i="5"/>
  <c r="J182" i="5"/>
  <c r="K181" i="5"/>
  <c r="J181" i="5"/>
  <c r="K180" i="5"/>
  <c r="J180" i="5"/>
  <c r="K179" i="5"/>
  <c r="J179" i="5"/>
  <c r="K178" i="5"/>
  <c r="J178" i="5"/>
  <c r="K177" i="5"/>
  <c r="J177" i="5"/>
  <c r="K176" i="5"/>
  <c r="J176" i="5"/>
  <c r="K175" i="5"/>
  <c r="J175" i="5"/>
  <c r="K174" i="5"/>
  <c r="J174" i="5"/>
  <c r="K173" i="5"/>
  <c r="J173" i="5"/>
  <c r="K172" i="5"/>
  <c r="J172" i="5"/>
  <c r="K171" i="5"/>
  <c r="J171" i="5"/>
  <c r="K170" i="5"/>
  <c r="J170" i="5"/>
  <c r="K169" i="5"/>
  <c r="J169" i="5"/>
  <c r="K168" i="5"/>
  <c r="J168" i="5"/>
  <c r="K167" i="5"/>
  <c r="J167" i="5"/>
  <c r="K166" i="5"/>
  <c r="J166" i="5"/>
  <c r="K165" i="5"/>
  <c r="J165" i="5"/>
  <c r="K164" i="5"/>
  <c r="J164" i="5"/>
  <c r="K163" i="5"/>
  <c r="J163" i="5"/>
  <c r="K162" i="5"/>
  <c r="J162" i="5"/>
  <c r="K161" i="5"/>
  <c r="J161" i="5"/>
  <c r="K160" i="5"/>
  <c r="J160" i="5"/>
  <c r="K159" i="5"/>
  <c r="J159" i="5"/>
  <c r="K158" i="5"/>
  <c r="J158" i="5"/>
  <c r="K157" i="5"/>
  <c r="J157" i="5"/>
  <c r="K156" i="5"/>
  <c r="J156" i="5"/>
  <c r="K155" i="5"/>
  <c r="J155" i="5"/>
  <c r="K154" i="5"/>
  <c r="J154" i="5"/>
  <c r="K153" i="5"/>
  <c r="J153" i="5"/>
  <c r="K152" i="5"/>
  <c r="J152" i="5"/>
  <c r="K151" i="5"/>
  <c r="J151" i="5"/>
  <c r="K150" i="5"/>
  <c r="J150" i="5"/>
  <c r="K149" i="5"/>
  <c r="J149" i="5"/>
  <c r="K148" i="5"/>
  <c r="J148" i="5"/>
  <c r="K147" i="5"/>
  <c r="J147" i="5"/>
  <c r="K146" i="5"/>
  <c r="J146" i="5"/>
  <c r="K145" i="5"/>
  <c r="J145" i="5"/>
  <c r="K144" i="5"/>
  <c r="J144" i="5"/>
  <c r="K143" i="5"/>
  <c r="J143" i="5"/>
  <c r="K142" i="5"/>
  <c r="J142" i="5"/>
  <c r="K141" i="5"/>
  <c r="J141" i="5"/>
  <c r="K140" i="5"/>
  <c r="J140" i="5"/>
  <c r="K139" i="5"/>
  <c r="J139" i="5"/>
  <c r="K138" i="5"/>
  <c r="J138" i="5"/>
  <c r="K137" i="5"/>
  <c r="J137" i="5"/>
  <c r="K136" i="5"/>
  <c r="J136" i="5"/>
  <c r="K135" i="5"/>
  <c r="J135" i="5"/>
  <c r="K134" i="5"/>
  <c r="J134" i="5"/>
  <c r="K133" i="5"/>
  <c r="J133" i="5"/>
  <c r="K132" i="5"/>
  <c r="J132" i="5"/>
  <c r="K131" i="5"/>
  <c r="J131" i="5"/>
  <c r="K130" i="5"/>
  <c r="J130" i="5"/>
  <c r="K129" i="5"/>
  <c r="J129" i="5"/>
  <c r="K128" i="5"/>
  <c r="J128" i="5"/>
  <c r="K127" i="5"/>
  <c r="J127" i="5"/>
  <c r="K126" i="5"/>
  <c r="J126" i="5"/>
  <c r="K125" i="5"/>
  <c r="J125" i="5"/>
  <c r="K124" i="5"/>
  <c r="J124" i="5"/>
  <c r="K123" i="5"/>
  <c r="J123" i="5"/>
  <c r="K122" i="5"/>
  <c r="J122" i="5"/>
  <c r="K121" i="5"/>
  <c r="J121" i="5"/>
  <c r="K120" i="5"/>
  <c r="J120" i="5"/>
  <c r="K119" i="5"/>
  <c r="J119" i="5"/>
  <c r="K118" i="5"/>
  <c r="J118" i="5"/>
  <c r="K117" i="5"/>
  <c r="J117" i="5"/>
  <c r="K116" i="5"/>
  <c r="J116" i="5"/>
  <c r="K115" i="5"/>
  <c r="J115" i="5"/>
  <c r="K114" i="5"/>
  <c r="J114" i="5"/>
  <c r="K113" i="5"/>
  <c r="J113" i="5"/>
  <c r="K112" i="5"/>
  <c r="J112" i="5"/>
  <c r="K111" i="5"/>
  <c r="J111" i="5"/>
  <c r="K110" i="5"/>
  <c r="J110" i="5"/>
  <c r="K109" i="5"/>
  <c r="J109" i="5"/>
  <c r="K108" i="5"/>
  <c r="J108" i="5"/>
  <c r="K107" i="5"/>
  <c r="J107" i="5"/>
  <c r="K106" i="5"/>
  <c r="J106" i="5"/>
  <c r="K105" i="5"/>
  <c r="J105" i="5"/>
  <c r="K104" i="5"/>
  <c r="J104" i="5"/>
  <c r="K103" i="5"/>
  <c r="J103" i="5"/>
  <c r="K102" i="5"/>
  <c r="J102" i="5"/>
  <c r="K101" i="5"/>
  <c r="J101" i="5"/>
  <c r="K100" i="5"/>
  <c r="J100" i="5"/>
  <c r="K99" i="5"/>
  <c r="J99" i="5"/>
  <c r="K98" i="5"/>
  <c r="J98" i="5"/>
  <c r="K97" i="5"/>
  <c r="J97" i="5"/>
  <c r="K96" i="5"/>
  <c r="J96" i="5"/>
  <c r="K95" i="5"/>
  <c r="J95" i="5"/>
  <c r="K94" i="5"/>
  <c r="J94" i="5"/>
  <c r="K93" i="5"/>
  <c r="J93" i="5"/>
  <c r="K92" i="5"/>
  <c r="J92" i="5"/>
  <c r="K91" i="5"/>
  <c r="J91" i="5"/>
  <c r="K90" i="5"/>
  <c r="J90" i="5"/>
  <c r="K89" i="5"/>
  <c r="J89" i="5"/>
  <c r="K88" i="5"/>
  <c r="J88" i="5"/>
  <c r="K87" i="5"/>
  <c r="J87" i="5"/>
  <c r="K86" i="5"/>
  <c r="J86" i="5"/>
  <c r="K85" i="5"/>
  <c r="J85" i="5"/>
  <c r="K84" i="5"/>
  <c r="J84" i="5"/>
  <c r="K83" i="5"/>
  <c r="J83" i="5"/>
  <c r="K82" i="5"/>
  <c r="J82" i="5"/>
  <c r="K81" i="5"/>
  <c r="J81" i="5"/>
  <c r="K80" i="5"/>
  <c r="J80" i="5"/>
  <c r="K79" i="5"/>
  <c r="J79" i="5"/>
  <c r="K78" i="5"/>
  <c r="J78" i="5"/>
  <c r="K77" i="5"/>
  <c r="J77" i="5"/>
  <c r="K76" i="5"/>
  <c r="J76" i="5"/>
  <c r="K75" i="5"/>
  <c r="J75" i="5"/>
  <c r="K74" i="5"/>
  <c r="J74" i="5"/>
  <c r="K73" i="5"/>
  <c r="J73" i="5"/>
  <c r="K72" i="5"/>
  <c r="J72" i="5"/>
  <c r="K71" i="5"/>
  <c r="J71" i="5"/>
  <c r="K70" i="5"/>
  <c r="J70" i="5"/>
  <c r="K69" i="5"/>
  <c r="J69" i="5"/>
  <c r="K68" i="5"/>
  <c r="J68" i="5"/>
  <c r="K67" i="5"/>
  <c r="J67" i="5"/>
  <c r="K66" i="5"/>
  <c r="J66" i="5"/>
  <c r="K65" i="5"/>
  <c r="J65" i="5"/>
  <c r="K64" i="5"/>
  <c r="J64" i="5"/>
  <c r="K63" i="5"/>
  <c r="J63" i="5"/>
  <c r="K62" i="5"/>
  <c r="J62" i="5"/>
  <c r="K61" i="5"/>
  <c r="J61" i="5"/>
  <c r="K60" i="5"/>
  <c r="J60" i="5"/>
  <c r="K59" i="5"/>
  <c r="J59" i="5"/>
  <c r="K58" i="5"/>
  <c r="J58" i="5"/>
  <c r="K57" i="5"/>
  <c r="J57" i="5"/>
  <c r="K56" i="5"/>
  <c r="J56" i="5"/>
  <c r="K55" i="5"/>
  <c r="J55" i="5"/>
  <c r="K54" i="5"/>
  <c r="J54" i="5"/>
  <c r="K53" i="5"/>
  <c r="J53" i="5"/>
  <c r="K52" i="5"/>
  <c r="J52" i="5"/>
  <c r="K51" i="5"/>
  <c r="J51" i="5"/>
  <c r="K50" i="5"/>
  <c r="J50" i="5"/>
  <c r="K49" i="5"/>
  <c r="J49" i="5"/>
  <c r="K48" i="5"/>
  <c r="J48" i="5"/>
  <c r="K47" i="5"/>
  <c r="J47" i="5"/>
  <c r="K46" i="5"/>
  <c r="J46" i="5"/>
  <c r="K45" i="5"/>
  <c r="J45" i="5"/>
  <c r="K44" i="5"/>
  <c r="J44" i="5"/>
  <c r="K43" i="5"/>
  <c r="J43" i="5"/>
  <c r="K42" i="5"/>
  <c r="J42" i="5"/>
  <c r="K41" i="5"/>
  <c r="J41" i="5"/>
  <c r="K40" i="5"/>
  <c r="J40" i="5"/>
  <c r="K39" i="5"/>
  <c r="J39" i="5"/>
  <c r="K38" i="5"/>
  <c r="J38" i="5"/>
  <c r="K37" i="5"/>
  <c r="J37" i="5"/>
  <c r="K36" i="5"/>
  <c r="J36" i="5"/>
  <c r="K35" i="5"/>
  <c r="J35" i="5"/>
  <c r="K34" i="5"/>
  <c r="J34" i="5"/>
  <c r="K33" i="5"/>
  <c r="J33" i="5"/>
  <c r="K32" i="5"/>
  <c r="J32" i="5"/>
  <c r="K31" i="5"/>
  <c r="J31" i="5"/>
  <c r="K30" i="5"/>
  <c r="J30" i="5"/>
  <c r="K29" i="5"/>
  <c r="J29" i="5"/>
  <c r="K28" i="5"/>
  <c r="J28" i="5"/>
  <c r="K27" i="5"/>
  <c r="J27" i="5"/>
  <c r="K26" i="5"/>
  <c r="J26" i="5"/>
  <c r="K25" i="5"/>
  <c r="J25" i="5"/>
  <c r="K24" i="5"/>
  <c r="J24" i="5"/>
  <c r="K23" i="5"/>
  <c r="J23" i="5"/>
  <c r="K22" i="5"/>
  <c r="J22" i="5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K11" i="5"/>
  <c r="J11" i="5"/>
  <c r="K10" i="5"/>
  <c r="J10" i="5"/>
  <c r="K9" i="5"/>
  <c r="J9" i="5"/>
  <c r="K8" i="5"/>
  <c r="J8" i="5"/>
  <c r="K7" i="5"/>
  <c r="J7" i="5"/>
  <c r="K6" i="5"/>
  <c r="I4" i="7" s="1"/>
  <c r="J6" i="5"/>
  <c r="G10" i="4"/>
  <c r="F10" i="4"/>
  <c r="E10" i="4"/>
  <c r="D10" i="4"/>
  <c r="C10" i="4"/>
  <c r="G9" i="4"/>
  <c r="F9" i="4"/>
  <c r="E9" i="4"/>
  <c r="D9" i="4"/>
  <c r="C9" i="4"/>
  <c r="G8" i="4"/>
  <c r="F8" i="4"/>
  <c r="E8" i="4"/>
  <c r="D8" i="4"/>
  <c r="C8" i="4"/>
  <c r="G7" i="4"/>
  <c r="F7" i="4"/>
  <c r="E7" i="4"/>
  <c r="D7" i="4"/>
  <c r="C7" i="4"/>
  <c r="G6" i="4"/>
  <c r="F6" i="4"/>
  <c r="E6" i="4"/>
  <c r="D6" i="4"/>
  <c r="C6" i="4"/>
  <c r="J3" i="4"/>
  <c r="J2" i="4"/>
  <c r="J1" i="4"/>
  <c r="R205" i="3"/>
  <c r="P205" i="3"/>
  <c r="I205" i="3"/>
  <c r="H205" i="3"/>
  <c r="S205" i="3" s="1"/>
  <c r="R204" i="3"/>
  <c r="P204" i="3"/>
  <c r="H204" i="3"/>
  <c r="S204" i="3" s="1"/>
  <c r="R203" i="3"/>
  <c r="P203" i="3"/>
  <c r="H203" i="3"/>
  <c r="S203" i="3" s="1"/>
  <c r="R202" i="3"/>
  <c r="P202" i="3"/>
  <c r="H202" i="3"/>
  <c r="S202" i="3" s="1"/>
  <c r="R201" i="3"/>
  <c r="P201" i="3"/>
  <c r="H201" i="3"/>
  <c r="I201" i="3" s="1"/>
  <c r="R200" i="3"/>
  <c r="P200" i="3"/>
  <c r="H200" i="3"/>
  <c r="S200" i="3" s="1"/>
  <c r="S199" i="3"/>
  <c r="R199" i="3"/>
  <c r="P199" i="3"/>
  <c r="H199" i="3"/>
  <c r="I199" i="3" s="1"/>
  <c r="R198" i="3"/>
  <c r="P198" i="3"/>
  <c r="H198" i="3"/>
  <c r="I198" i="3" s="1"/>
  <c r="R197" i="3"/>
  <c r="P197" i="3"/>
  <c r="H197" i="3"/>
  <c r="S197" i="3" s="1"/>
  <c r="R196" i="3"/>
  <c r="P196" i="3"/>
  <c r="H196" i="3"/>
  <c r="S196" i="3" s="1"/>
  <c r="R195" i="3"/>
  <c r="P195" i="3"/>
  <c r="H195" i="3"/>
  <c r="S195" i="3" s="1"/>
  <c r="R194" i="3"/>
  <c r="P194" i="3"/>
  <c r="H194" i="3"/>
  <c r="I194" i="3" s="1"/>
  <c r="R193" i="3"/>
  <c r="P193" i="3"/>
  <c r="H193" i="3"/>
  <c r="S193" i="3" s="1"/>
  <c r="R192" i="3"/>
  <c r="P192" i="3"/>
  <c r="H192" i="3"/>
  <c r="S192" i="3" s="1"/>
  <c r="R191" i="3"/>
  <c r="P191" i="3"/>
  <c r="H191" i="3"/>
  <c r="I191" i="3" s="1"/>
  <c r="R190" i="3"/>
  <c r="P190" i="3"/>
  <c r="H190" i="3"/>
  <c r="I190" i="3" s="1"/>
  <c r="R189" i="3"/>
  <c r="P189" i="3"/>
  <c r="H189" i="3"/>
  <c r="I189" i="3" s="1"/>
  <c r="R188" i="3"/>
  <c r="P188" i="3"/>
  <c r="H188" i="3"/>
  <c r="S188" i="3" s="1"/>
  <c r="R187" i="3"/>
  <c r="P187" i="3"/>
  <c r="H187" i="3"/>
  <c r="S187" i="3" s="1"/>
  <c r="R186" i="3"/>
  <c r="P186" i="3"/>
  <c r="H186" i="3"/>
  <c r="I186" i="3" s="1"/>
  <c r="R185" i="3"/>
  <c r="P185" i="3"/>
  <c r="H185" i="3"/>
  <c r="S185" i="3" s="1"/>
  <c r="R184" i="3"/>
  <c r="P184" i="3"/>
  <c r="H184" i="3"/>
  <c r="S184" i="3" s="1"/>
  <c r="R183" i="3"/>
  <c r="P183" i="3"/>
  <c r="H183" i="3"/>
  <c r="S183" i="3" s="1"/>
  <c r="R182" i="3"/>
  <c r="P182" i="3"/>
  <c r="H182" i="3"/>
  <c r="I182" i="3" s="1"/>
  <c r="R181" i="3"/>
  <c r="P181" i="3"/>
  <c r="H181" i="3"/>
  <c r="I181" i="3" s="1"/>
  <c r="R180" i="3"/>
  <c r="P180" i="3"/>
  <c r="H180" i="3"/>
  <c r="S180" i="3" s="1"/>
  <c r="R179" i="3"/>
  <c r="P179" i="3"/>
  <c r="H179" i="3"/>
  <c r="I179" i="3" s="1"/>
  <c r="R178" i="3"/>
  <c r="P178" i="3"/>
  <c r="H178" i="3"/>
  <c r="I178" i="3" s="1"/>
  <c r="R177" i="3"/>
  <c r="P177" i="3"/>
  <c r="H177" i="3"/>
  <c r="I177" i="3" s="1"/>
  <c r="R176" i="3"/>
  <c r="P176" i="3"/>
  <c r="H176" i="3"/>
  <c r="S176" i="3" s="1"/>
  <c r="R175" i="3"/>
  <c r="P175" i="3"/>
  <c r="H175" i="3"/>
  <c r="S175" i="3" s="1"/>
  <c r="R174" i="3"/>
  <c r="P174" i="3"/>
  <c r="H174" i="3"/>
  <c r="I174" i="3" s="1"/>
  <c r="R173" i="3"/>
  <c r="P173" i="3"/>
  <c r="H173" i="3"/>
  <c r="S173" i="3" s="1"/>
  <c r="R172" i="3"/>
  <c r="P172" i="3"/>
  <c r="H172" i="3"/>
  <c r="S172" i="3" s="1"/>
  <c r="R171" i="3"/>
  <c r="P171" i="3"/>
  <c r="H171" i="3"/>
  <c r="I171" i="3" s="1"/>
  <c r="R170" i="3"/>
  <c r="P170" i="3"/>
  <c r="H170" i="3"/>
  <c r="S170" i="3" s="1"/>
  <c r="R169" i="3"/>
  <c r="P169" i="3"/>
  <c r="H169" i="3"/>
  <c r="I169" i="3" s="1"/>
  <c r="R168" i="3"/>
  <c r="P168" i="3"/>
  <c r="H168" i="3"/>
  <c r="S168" i="3" s="1"/>
  <c r="R167" i="3"/>
  <c r="P167" i="3"/>
  <c r="H167" i="3"/>
  <c r="I167" i="3" s="1"/>
  <c r="R166" i="3"/>
  <c r="P166" i="3"/>
  <c r="H166" i="3"/>
  <c r="I166" i="3" s="1"/>
  <c r="R165" i="3"/>
  <c r="P165" i="3"/>
  <c r="H165" i="3"/>
  <c r="S165" i="3" s="1"/>
  <c r="R164" i="3"/>
  <c r="P164" i="3"/>
  <c r="H164" i="3"/>
  <c r="S164" i="3" s="1"/>
  <c r="R163" i="3"/>
  <c r="P163" i="3"/>
  <c r="H163" i="3"/>
  <c r="S163" i="3" s="1"/>
  <c r="R162" i="3"/>
  <c r="P162" i="3"/>
  <c r="H162" i="3"/>
  <c r="S162" i="3" s="1"/>
  <c r="R161" i="3"/>
  <c r="P161" i="3"/>
  <c r="H161" i="3"/>
  <c r="I161" i="3" s="1"/>
  <c r="R160" i="3"/>
  <c r="P160" i="3"/>
  <c r="H160" i="3"/>
  <c r="S160" i="3" s="1"/>
  <c r="R159" i="3"/>
  <c r="P159" i="3"/>
  <c r="H159" i="3"/>
  <c r="I159" i="3" s="1"/>
  <c r="R158" i="3"/>
  <c r="P158" i="3"/>
  <c r="H158" i="3"/>
  <c r="I158" i="3" s="1"/>
  <c r="R157" i="3"/>
  <c r="P157" i="3"/>
  <c r="H157" i="3"/>
  <c r="I157" i="3" s="1"/>
  <c r="R156" i="3"/>
  <c r="P156" i="3"/>
  <c r="H156" i="3"/>
  <c r="S156" i="3" s="1"/>
  <c r="R155" i="3"/>
  <c r="P155" i="3"/>
  <c r="I155" i="3"/>
  <c r="H155" i="3"/>
  <c r="S155" i="3" s="1"/>
  <c r="R154" i="3"/>
  <c r="P154" i="3"/>
  <c r="H154" i="3"/>
  <c r="I154" i="3" s="1"/>
  <c r="R153" i="3"/>
  <c r="P153" i="3"/>
  <c r="H153" i="3"/>
  <c r="S153" i="3" s="1"/>
  <c r="R152" i="3"/>
  <c r="P152" i="3"/>
  <c r="H152" i="3"/>
  <c r="S152" i="3" s="1"/>
  <c r="S151" i="3"/>
  <c r="R151" i="3"/>
  <c r="P151" i="3"/>
  <c r="H151" i="3"/>
  <c r="I151" i="3" s="1"/>
  <c r="R150" i="3"/>
  <c r="P150" i="3"/>
  <c r="H150" i="3"/>
  <c r="I150" i="3" s="1"/>
  <c r="R149" i="3"/>
  <c r="P149" i="3"/>
  <c r="H149" i="3"/>
  <c r="I149" i="3" s="1"/>
  <c r="R148" i="3"/>
  <c r="P148" i="3"/>
  <c r="H148" i="3"/>
  <c r="I148" i="3" s="1"/>
  <c r="R147" i="3"/>
  <c r="P147" i="3"/>
  <c r="H147" i="3"/>
  <c r="S147" i="3" s="1"/>
  <c r="R146" i="3"/>
  <c r="P146" i="3"/>
  <c r="H146" i="3"/>
  <c r="I146" i="3" s="1"/>
  <c r="R145" i="3"/>
  <c r="P145" i="3"/>
  <c r="I145" i="3"/>
  <c r="H145" i="3"/>
  <c r="S145" i="3" s="1"/>
  <c r="R144" i="3"/>
  <c r="P144" i="3"/>
  <c r="H144" i="3"/>
  <c r="S144" i="3" s="1"/>
  <c r="R143" i="3"/>
  <c r="P143" i="3"/>
  <c r="H143" i="3"/>
  <c r="S143" i="3" s="1"/>
  <c r="R142" i="3"/>
  <c r="P142" i="3"/>
  <c r="H142" i="3"/>
  <c r="I142" i="3" s="1"/>
  <c r="R141" i="3"/>
  <c r="P141" i="3"/>
  <c r="H141" i="3"/>
  <c r="I141" i="3" s="1"/>
  <c r="R140" i="3"/>
  <c r="P140" i="3"/>
  <c r="H140" i="3"/>
  <c r="S140" i="3" s="1"/>
  <c r="S139" i="3"/>
  <c r="R139" i="3"/>
  <c r="P139" i="3"/>
  <c r="H139" i="3"/>
  <c r="I139" i="3" s="1"/>
  <c r="R138" i="3"/>
  <c r="P138" i="3"/>
  <c r="H138" i="3"/>
  <c r="I138" i="3" s="1"/>
  <c r="R137" i="3"/>
  <c r="P137" i="3"/>
  <c r="H137" i="3"/>
  <c r="S137" i="3" s="1"/>
  <c r="R136" i="3"/>
  <c r="P136" i="3"/>
  <c r="H136" i="3"/>
  <c r="S136" i="3" s="1"/>
  <c r="R135" i="3"/>
  <c r="P135" i="3"/>
  <c r="H135" i="3"/>
  <c r="S135" i="3" s="1"/>
  <c r="R134" i="3"/>
  <c r="P134" i="3"/>
  <c r="H134" i="3"/>
  <c r="I134" i="3" s="1"/>
  <c r="R133" i="3"/>
  <c r="P133" i="3"/>
  <c r="H133" i="3"/>
  <c r="S133" i="3" s="1"/>
  <c r="R132" i="3"/>
  <c r="P132" i="3"/>
  <c r="H132" i="3"/>
  <c r="S132" i="3" s="1"/>
  <c r="S131" i="3"/>
  <c r="R131" i="3"/>
  <c r="P131" i="3"/>
  <c r="H131" i="3"/>
  <c r="I131" i="3" s="1"/>
  <c r="R130" i="3"/>
  <c r="P130" i="3"/>
  <c r="H130" i="3"/>
  <c r="S130" i="3" s="1"/>
  <c r="R129" i="3"/>
  <c r="P129" i="3"/>
  <c r="H129" i="3"/>
  <c r="I129" i="3" s="1"/>
  <c r="R128" i="3"/>
  <c r="P128" i="3"/>
  <c r="H128" i="3"/>
  <c r="S128" i="3" s="1"/>
  <c r="R127" i="3"/>
  <c r="P127" i="3"/>
  <c r="H127" i="3"/>
  <c r="I127" i="3" s="1"/>
  <c r="R126" i="3"/>
  <c r="P126" i="3"/>
  <c r="H126" i="3"/>
  <c r="I126" i="3" s="1"/>
  <c r="R125" i="3"/>
  <c r="P125" i="3"/>
  <c r="I125" i="3"/>
  <c r="H125" i="3"/>
  <c r="S125" i="3" s="1"/>
  <c r="R124" i="3"/>
  <c r="P124" i="3"/>
  <c r="H124" i="3"/>
  <c r="S124" i="3" s="1"/>
  <c r="R123" i="3"/>
  <c r="P123" i="3"/>
  <c r="H123" i="3"/>
  <c r="S123" i="3" s="1"/>
  <c r="R122" i="3"/>
  <c r="P122" i="3"/>
  <c r="H122" i="3"/>
  <c r="I122" i="3" s="1"/>
  <c r="S121" i="3"/>
  <c r="R121" i="3"/>
  <c r="P121" i="3"/>
  <c r="H121" i="3"/>
  <c r="I121" i="3" s="1"/>
  <c r="R120" i="3"/>
  <c r="P120" i="3"/>
  <c r="H120" i="3"/>
  <c r="S120" i="3" s="1"/>
  <c r="S119" i="3"/>
  <c r="R119" i="3"/>
  <c r="P119" i="3"/>
  <c r="H119" i="3"/>
  <c r="I119" i="3" s="1"/>
  <c r="R118" i="3"/>
  <c r="P118" i="3"/>
  <c r="H118" i="3"/>
  <c r="I118" i="3" s="1"/>
  <c r="R117" i="3"/>
  <c r="P117" i="3"/>
  <c r="H117" i="3"/>
  <c r="I117" i="3" s="1"/>
  <c r="R116" i="3"/>
  <c r="P116" i="3"/>
  <c r="H116" i="3"/>
  <c r="S116" i="3" s="1"/>
  <c r="R115" i="3"/>
  <c r="P115" i="3"/>
  <c r="H115" i="3"/>
  <c r="S115" i="3" s="1"/>
  <c r="R114" i="3"/>
  <c r="P114" i="3"/>
  <c r="H114" i="3"/>
  <c r="I114" i="3" s="1"/>
  <c r="R113" i="3"/>
  <c r="P113" i="3"/>
  <c r="H113" i="3"/>
  <c r="S113" i="3" s="1"/>
  <c r="R112" i="3"/>
  <c r="P112" i="3"/>
  <c r="H112" i="3"/>
  <c r="S112" i="3" s="1"/>
  <c r="R111" i="3"/>
  <c r="P111" i="3"/>
  <c r="H111" i="3"/>
  <c r="I111" i="3" s="1"/>
  <c r="R110" i="3"/>
  <c r="P110" i="3"/>
  <c r="H110" i="3"/>
  <c r="I110" i="3" s="1"/>
  <c r="S109" i="3"/>
  <c r="R109" i="3"/>
  <c r="P109" i="3"/>
  <c r="H109" i="3"/>
  <c r="I109" i="3" s="1"/>
  <c r="R108" i="3"/>
  <c r="P108" i="3"/>
  <c r="H108" i="3"/>
  <c r="S108" i="3" s="1"/>
  <c r="R107" i="3"/>
  <c r="P107" i="3"/>
  <c r="H107" i="3"/>
  <c r="I107" i="3" s="1"/>
  <c r="R106" i="3"/>
  <c r="P106" i="3"/>
  <c r="H106" i="3"/>
  <c r="I106" i="3" s="1"/>
  <c r="R105" i="3"/>
  <c r="P105" i="3"/>
  <c r="I105" i="3"/>
  <c r="H105" i="3"/>
  <c r="S105" i="3" s="1"/>
  <c r="R104" i="3"/>
  <c r="P104" i="3"/>
  <c r="H104" i="3"/>
  <c r="S104" i="3" s="1"/>
  <c r="R103" i="3"/>
  <c r="P103" i="3"/>
  <c r="H103" i="3"/>
  <c r="S103" i="3" s="1"/>
  <c r="R102" i="3"/>
  <c r="P102" i="3"/>
  <c r="H102" i="3"/>
  <c r="I102" i="3" s="1"/>
  <c r="R101" i="3"/>
  <c r="P101" i="3"/>
  <c r="H101" i="3"/>
  <c r="I101" i="3" s="1"/>
  <c r="R100" i="3"/>
  <c r="P100" i="3"/>
  <c r="H100" i="3"/>
  <c r="S100" i="3" s="1"/>
  <c r="R99" i="3"/>
  <c r="P99" i="3"/>
  <c r="H99" i="3"/>
  <c r="I99" i="3" s="1"/>
  <c r="R98" i="3"/>
  <c r="P98" i="3"/>
  <c r="H98" i="3"/>
  <c r="I98" i="3" s="1"/>
  <c r="R97" i="3"/>
  <c r="P97" i="3"/>
  <c r="H97" i="3"/>
  <c r="I97" i="3" s="1"/>
  <c r="R96" i="3"/>
  <c r="P96" i="3"/>
  <c r="H96" i="3"/>
  <c r="I96" i="3" s="1"/>
  <c r="R95" i="3"/>
  <c r="P95" i="3"/>
  <c r="H95" i="3"/>
  <c r="S95" i="3" s="1"/>
  <c r="R94" i="3"/>
  <c r="P94" i="3"/>
  <c r="H94" i="3"/>
  <c r="I94" i="3" s="1"/>
  <c r="R93" i="3"/>
  <c r="P93" i="3"/>
  <c r="H93" i="3"/>
  <c r="S93" i="3" s="1"/>
  <c r="R92" i="3"/>
  <c r="P92" i="3"/>
  <c r="H92" i="3"/>
  <c r="S92" i="3" s="1"/>
  <c r="S91" i="3"/>
  <c r="R91" i="3"/>
  <c r="P91" i="3"/>
  <c r="H91" i="3"/>
  <c r="I91" i="3" s="1"/>
  <c r="R90" i="3"/>
  <c r="P90" i="3"/>
  <c r="H90" i="3"/>
  <c r="I90" i="3" s="1"/>
  <c r="R89" i="3"/>
  <c r="P89" i="3"/>
  <c r="H89" i="3"/>
  <c r="I89" i="3" s="1"/>
  <c r="R88" i="3"/>
  <c r="P88" i="3"/>
  <c r="H88" i="3"/>
  <c r="S88" i="3" s="1"/>
  <c r="R87" i="3"/>
  <c r="P87" i="3"/>
  <c r="H87" i="3"/>
  <c r="I87" i="3" s="1"/>
  <c r="R86" i="3"/>
  <c r="P86" i="3"/>
  <c r="H86" i="3"/>
  <c r="I86" i="3" s="1"/>
  <c r="R85" i="3"/>
  <c r="P85" i="3"/>
  <c r="I85" i="3"/>
  <c r="H85" i="3"/>
  <c r="S85" i="3" s="1"/>
  <c r="R84" i="3"/>
  <c r="P84" i="3"/>
  <c r="H84" i="3"/>
  <c r="S84" i="3" s="1"/>
  <c r="R83" i="3"/>
  <c r="P83" i="3"/>
  <c r="H83" i="3"/>
  <c r="S83" i="3" s="1"/>
  <c r="R82" i="3"/>
  <c r="P82" i="3"/>
  <c r="H82" i="3"/>
  <c r="I82" i="3" s="1"/>
  <c r="R81" i="3"/>
  <c r="P81" i="3"/>
  <c r="H81" i="3"/>
  <c r="I81" i="3" s="1"/>
  <c r="R80" i="3"/>
  <c r="P80" i="3"/>
  <c r="H80" i="3"/>
  <c r="S80" i="3" s="1"/>
  <c r="S79" i="3"/>
  <c r="R79" i="3"/>
  <c r="P79" i="3"/>
  <c r="H79" i="3"/>
  <c r="I79" i="3" s="1"/>
  <c r="R78" i="3"/>
  <c r="P78" i="3"/>
  <c r="H78" i="3"/>
  <c r="I78" i="3" s="1"/>
  <c r="R77" i="3"/>
  <c r="P77" i="3"/>
  <c r="H77" i="3"/>
  <c r="I77" i="3" s="1"/>
  <c r="R76" i="3"/>
  <c r="P76" i="3"/>
  <c r="H76" i="3"/>
  <c r="S76" i="3" s="1"/>
  <c r="R75" i="3"/>
  <c r="P75" i="3"/>
  <c r="H75" i="3"/>
  <c r="S75" i="3" s="1"/>
  <c r="R74" i="3"/>
  <c r="P74" i="3"/>
  <c r="H74" i="3"/>
  <c r="I74" i="3" s="1"/>
  <c r="R73" i="3"/>
  <c r="P73" i="3"/>
  <c r="H73" i="3"/>
  <c r="S73" i="3" s="1"/>
  <c r="R72" i="3"/>
  <c r="P72" i="3"/>
  <c r="H72" i="3"/>
  <c r="S72" i="3" s="1"/>
  <c r="S71" i="3"/>
  <c r="R71" i="3"/>
  <c r="P71" i="3"/>
  <c r="H71" i="3"/>
  <c r="I71" i="3" s="1"/>
  <c r="R70" i="3"/>
  <c r="P70" i="3"/>
  <c r="H70" i="3"/>
  <c r="S70" i="3" s="1"/>
  <c r="R69" i="3"/>
  <c r="P69" i="3"/>
  <c r="H69" i="3"/>
  <c r="I69" i="3" s="1"/>
  <c r="R68" i="3"/>
  <c r="P68" i="3"/>
  <c r="H68" i="3"/>
  <c r="S68" i="3" s="1"/>
  <c r="R67" i="3"/>
  <c r="P67" i="3"/>
  <c r="H67" i="3"/>
  <c r="I67" i="3" s="1"/>
  <c r="R66" i="3"/>
  <c r="P66" i="3"/>
  <c r="H66" i="3"/>
  <c r="I66" i="3" s="1"/>
  <c r="R65" i="3"/>
  <c r="P65" i="3"/>
  <c r="I65" i="3"/>
  <c r="H65" i="3"/>
  <c r="S65" i="3" s="1"/>
  <c r="R64" i="3"/>
  <c r="P64" i="3"/>
  <c r="H64" i="3"/>
  <c r="S64" i="3" s="1"/>
  <c r="R63" i="3"/>
  <c r="P63" i="3"/>
  <c r="H63" i="3"/>
  <c r="S63" i="3" s="1"/>
  <c r="R62" i="3"/>
  <c r="P62" i="3"/>
  <c r="H62" i="3"/>
  <c r="I62" i="3" s="1"/>
  <c r="S61" i="3"/>
  <c r="R61" i="3"/>
  <c r="P61" i="3"/>
  <c r="H61" i="3"/>
  <c r="I61" i="3" s="1"/>
  <c r="R60" i="3"/>
  <c r="P60" i="3"/>
  <c r="H60" i="3"/>
  <c r="S60" i="3" s="1"/>
  <c r="S59" i="3"/>
  <c r="R59" i="3"/>
  <c r="P59" i="3"/>
  <c r="H59" i="3"/>
  <c r="I59" i="3" s="1"/>
  <c r="R58" i="3"/>
  <c r="P58" i="3"/>
  <c r="H58" i="3"/>
  <c r="I58" i="3" s="1"/>
  <c r="R57" i="3"/>
  <c r="P57" i="3"/>
  <c r="H57" i="3"/>
  <c r="I57" i="3" s="1"/>
  <c r="R56" i="3"/>
  <c r="P56" i="3"/>
  <c r="H56" i="3"/>
  <c r="S56" i="3" s="1"/>
  <c r="R55" i="3"/>
  <c r="P55" i="3"/>
  <c r="I55" i="3"/>
  <c r="H55" i="3"/>
  <c r="S55" i="3" s="1"/>
  <c r="R54" i="3"/>
  <c r="P54" i="3"/>
  <c r="H54" i="3"/>
  <c r="I54" i="3" s="1"/>
  <c r="R53" i="3"/>
  <c r="P53" i="3"/>
  <c r="H53" i="3"/>
  <c r="S53" i="3" s="1"/>
  <c r="R52" i="3"/>
  <c r="P52" i="3"/>
  <c r="H52" i="3"/>
  <c r="I52" i="3" s="1"/>
  <c r="R51" i="3"/>
  <c r="P51" i="3"/>
  <c r="H51" i="3"/>
  <c r="I51" i="3" s="1"/>
  <c r="R50" i="3"/>
  <c r="P50" i="3"/>
  <c r="H50" i="3"/>
  <c r="I50" i="3" s="1"/>
  <c r="S49" i="3"/>
  <c r="R49" i="3"/>
  <c r="P49" i="3"/>
  <c r="H49" i="3"/>
  <c r="I49" i="3" s="1"/>
  <c r="R48" i="3"/>
  <c r="P48" i="3"/>
  <c r="H48" i="3"/>
  <c r="S48" i="3" s="1"/>
  <c r="R47" i="3"/>
  <c r="P47" i="3"/>
  <c r="H47" i="3"/>
  <c r="I47" i="3" s="1"/>
  <c r="R46" i="3"/>
  <c r="P46" i="3"/>
  <c r="H46" i="3"/>
  <c r="I46" i="3" s="1"/>
  <c r="R45" i="3"/>
  <c r="P45" i="3"/>
  <c r="H45" i="3"/>
  <c r="S45" i="3" s="1"/>
  <c r="R44" i="3"/>
  <c r="P44" i="3"/>
  <c r="H44" i="3"/>
  <c r="S44" i="3" s="1"/>
  <c r="R43" i="3"/>
  <c r="P43" i="3"/>
  <c r="H43" i="3"/>
  <c r="S43" i="3" s="1"/>
  <c r="R42" i="3"/>
  <c r="P42" i="3"/>
  <c r="H42" i="3"/>
  <c r="I42" i="3" s="1"/>
  <c r="R41" i="3"/>
  <c r="P41" i="3"/>
  <c r="H41" i="3"/>
  <c r="I41" i="3" s="1"/>
  <c r="R40" i="3"/>
  <c r="P40" i="3"/>
  <c r="H40" i="3"/>
  <c r="S40" i="3" s="1"/>
  <c r="R39" i="3"/>
  <c r="P39" i="3"/>
  <c r="H39" i="3"/>
  <c r="I39" i="3" s="1"/>
  <c r="R38" i="3"/>
  <c r="P38" i="3"/>
  <c r="H38" i="3"/>
  <c r="I38" i="3" s="1"/>
  <c r="R37" i="3"/>
  <c r="P37" i="3"/>
  <c r="H37" i="3"/>
  <c r="I37" i="3" s="1"/>
  <c r="R36" i="3"/>
  <c r="P36" i="3"/>
  <c r="H36" i="3"/>
  <c r="S36" i="3" s="1"/>
  <c r="R35" i="3"/>
  <c r="P35" i="3"/>
  <c r="H35" i="3"/>
  <c r="S35" i="3" s="1"/>
  <c r="R34" i="3"/>
  <c r="P34" i="3"/>
  <c r="H34" i="3"/>
  <c r="I34" i="3" s="1"/>
  <c r="R33" i="3"/>
  <c r="P33" i="3"/>
  <c r="H33" i="3"/>
  <c r="S33" i="3" s="1"/>
  <c r="R32" i="3"/>
  <c r="P32" i="3"/>
  <c r="H32" i="3"/>
  <c r="S32" i="3" s="1"/>
  <c r="R31" i="3"/>
  <c r="P31" i="3"/>
  <c r="H31" i="3"/>
  <c r="I31" i="3" s="1"/>
  <c r="R30" i="3"/>
  <c r="P30" i="3"/>
  <c r="H30" i="3"/>
  <c r="I30" i="3" s="1"/>
  <c r="R29" i="3"/>
  <c r="P29" i="3"/>
  <c r="H29" i="3"/>
  <c r="I29" i="3" s="1"/>
  <c r="R28" i="3"/>
  <c r="P28" i="3"/>
  <c r="H28" i="3"/>
  <c r="I28" i="3" s="1"/>
  <c r="R27" i="3"/>
  <c r="P27" i="3"/>
  <c r="H27" i="3"/>
  <c r="S27" i="3" s="1"/>
  <c r="R26" i="3"/>
  <c r="P26" i="3"/>
  <c r="H26" i="3"/>
  <c r="I26" i="3" s="1"/>
  <c r="R25" i="3"/>
  <c r="P25" i="3"/>
  <c r="H25" i="3"/>
  <c r="S25" i="3" s="1"/>
  <c r="R24" i="3"/>
  <c r="P24" i="3"/>
  <c r="H24" i="3"/>
  <c r="S24" i="3" s="1"/>
  <c r="R23" i="3"/>
  <c r="P23" i="3"/>
  <c r="H23" i="3"/>
  <c r="S23" i="3" s="1"/>
  <c r="R22" i="3"/>
  <c r="P22" i="3"/>
  <c r="H22" i="3"/>
  <c r="I22" i="3" s="1"/>
  <c r="S21" i="3"/>
  <c r="R21" i="3"/>
  <c r="P21" i="3"/>
  <c r="H21" i="3"/>
  <c r="I21" i="3" s="1"/>
  <c r="R20" i="3"/>
  <c r="P20" i="3"/>
  <c r="H20" i="3"/>
  <c r="S20" i="3" s="1"/>
  <c r="R19" i="3"/>
  <c r="P19" i="3"/>
  <c r="H19" i="3"/>
  <c r="I19" i="3" s="1"/>
  <c r="R18" i="3"/>
  <c r="P18" i="3"/>
  <c r="H18" i="3"/>
  <c r="I18" i="3" s="1"/>
  <c r="R17" i="3"/>
  <c r="P17" i="3"/>
  <c r="H17" i="3"/>
  <c r="I17" i="3" s="1"/>
  <c r="R16" i="3"/>
  <c r="P16" i="3"/>
  <c r="H16" i="3"/>
  <c r="S16" i="3" s="1"/>
  <c r="R15" i="3"/>
  <c r="P15" i="3"/>
  <c r="I15" i="3"/>
  <c r="H15" i="3"/>
  <c r="S15" i="3" s="1"/>
  <c r="R14" i="3"/>
  <c r="P14" i="3"/>
  <c r="H14" i="3"/>
  <c r="S14" i="3" s="1"/>
  <c r="R13" i="3"/>
  <c r="P13" i="3"/>
  <c r="H13" i="3"/>
  <c r="S13" i="3" s="1"/>
  <c r="R12" i="3"/>
  <c r="P12" i="3"/>
  <c r="H12" i="3"/>
  <c r="S12" i="3" s="1"/>
  <c r="R11" i="3"/>
  <c r="P11" i="3"/>
  <c r="H11" i="3"/>
  <c r="I11" i="3" s="1"/>
  <c r="R10" i="3"/>
  <c r="P10" i="3"/>
  <c r="H10" i="3"/>
  <c r="I10" i="3" s="1"/>
  <c r="S9" i="3"/>
  <c r="R9" i="3"/>
  <c r="P9" i="3"/>
  <c r="H9" i="3"/>
  <c r="I9" i="3" s="1"/>
  <c r="R8" i="3"/>
  <c r="P8" i="3"/>
  <c r="H8" i="3"/>
  <c r="S8" i="3" s="1"/>
  <c r="R7" i="3"/>
  <c r="P7" i="3"/>
  <c r="H7" i="3"/>
  <c r="I7" i="3" s="1"/>
  <c r="R6" i="3"/>
  <c r="P6" i="3"/>
  <c r="H6" i="3"/>
  <c r="I6" i="3" s="1"/>
  <c r="I135" i="3" l="1"/>
  <c r="S189" i="3"/>
  <c r="S201" i="3"/>
  <c r="S159" i="3"/>
  <c r="S171" i="3"/>
  <c r="I75" i="3"/>
  <c r="I25" i="3"/>
  <c r="S129" i="3"/>
  <c r="S141" i="3"/>
  <c r="I45" i="3"/>
  <c r="S99" i="3"/>
  <c r="S111" i="3"/>
  <c r="S19" i="3"/>
  <c r="I165" i="3"/>
  <c r="S39" i="3"/>
  <c r="S51" i="3"/>
  <c r="I185" i="3"/>
  <c r="S69" i="3"/>
  <c r="S81" i="3"/>
  <c r="S179" i="3"/>
  <c r="S191" i="3"/>
  <c r="I95" i="3"/>
  <c r="S149" i="3"/>
  <c r="S161" i="3"/>
  <c r="S31" i="3"/>
  <c r="I35" i="3"/>
  <c r="S89" i="3"/>
  <c r="S101" i="3"/>
  <c r="I195" i="3"/>
  <c r="S29" i="3"/>
  <c r="S41" i="3"/>
  <c r="I175" i="3"/>
  <c r="S11" i="3"/>
  <c r="I115" i="3"/>
  <c r="S169" i="3"/>
  <c r="S181" i="3"/>
  <c r="C8" i="7"/>
  <c r="I27" i="3"/>
  <c r="I187" i="3"/>
  <c r="I197" i="3"/>
  <c r="S7" i="3"/>
  <c r="S87" i="3"/>
  <c r="S97" i="3"/>
  <c r="S107" i="3"/>
  <c r="S127" i="3"/>
  <c r="I137" i="3"/>
  <c r="I147" i="3"/>
  <c r="S17" i="3"/>
  <c r="S37" i="3"/>
  <c r="S47" i="3"/>
  <c r="S57" i="3"/>
  <c r="S67" i="3"/>
  <c r="S77" i="3"/>
  <c r="S117" i="3"/>
  <c r="S157" i="3"/>
  <c r="S167" i="3"/>
  <c r="S177" i="3"/>
  <c r="I13" i="3"/>
  <c r="I23" i="3"/>
  <c r="I33" i="3"/>
  <c r="I43" i="3"/>
  <c r="I53" i="3"/>
  <c r="I63" i="3"/>
  <c r="I73" i="3"/>
  <c r="I83" i="3"/>
  <c r="I93" i="3"/>
  <c r="I103" i="3"/>
  <c r="I113" i="3"/>
  <c r="I123" i="3"/>
  <c r="I133" i="3"/>
  <c r="I143" i="3"/>
  <c r="I153" i="3"/>
  <c r="I163" i="3"/>
  <c r="I173" i="3"/>
  <c r="I183" i="3"/>
  <c r="I193" i="3"/>
  <c r="I203" i="3"/>
  <c r="I5" i="7"/>
  <c r="H16" i="7"/>
  <c r="I70" i="3"/>
  <c r="I130" i="3"/>
  <c r="I170" i="3"/>
  <c r="I202" i="3"/>
  <c r="I14" i="3"/>
  <c r="I162" i="3"/>
  <c r="S6" i="3"/>
  <c r="S10" i="3"/>
  <c r="S18" i="3"/>
  <c r="S22" i="3"/>
  <c r="S26" i="3"/>
  <c r="S30" i="3"/>
  <c r="S34" i="3"/>
  <c r="S38" i="3"/>
  <c r="S42" i="3"/>
  <c r="S46" i="3"/>
  <c r="S50" i="3"/>
  <c r="S54" i="3"/>
  <c r="S58" i="3"/>
  <c r="S62" i="3"/>
  <c r="S66" i="3"/>
  <c r="S74" i="3"/>
  <c r="S78" i="3"/>
  <c r="S82" i="3"/>
  <c r="S86" i="3"/>
  <c r="S90" i="3"/>
  <c r="S94" i="3"/>
  <c r="S98" i="3"/>
  <c r="S102" i="3"/>
  <c r="S106" i="3"/>
  <c r="S110" i="3"/>
  <c r="S114" i="3"/>
  <c r="S118" i="3"/>
  <c r="S122" i="3"/>
  <c r="S126" i="3"/>
  <c r="S134" i="3"/>
  <c r="S138" i="3"/>
  <c r="S142" i="3"/>
  <c r="S146" i="3"/>
  <c r="S150" i="3"/>
  <c r="S154" i="3"/>
  <c r="S158" i="3"/>
  <c r="S166" i="3"/>
  <c r="S174" i="3"/>
  <c r="S178" i="3"/>
  <c r="S182" i="3"/>
  <c r="S186" i="3"/>
  <c r="S190" i="3"/>
  <c r="S194" i="3"/>
  <c r="S198" i="3"/>
  <c r="I12" i="3"/>
  <c r="I24" i="3"/>
  <c r="I36" i="3"/>
  <c r="I44" i="3"/>
  <c r="I56" i="3"/>
  <c r="I64" i="3"/>
  <c r="I72" i="3"/>
  <c r="I88" i="3"/>
  <c r="I100" i="3"/>
  <c r="I108" i="3"/>
  <c r="I124" i="3"/>
  <c r="I132" i="3"/>
  <c r="I140" i="3"/>
  <c r="I152" i="3"/>
  <c r="I160" i="3"/>
  <c r="I164" i="3"/>
  <c r="I172" i="3"/>
  <c r="I184" i="3"/>
  <c r="I196" i="3"/>
  <c r="I8" i="3"/>
  <c r="I20" i="3"/>
  <c r="I32" i="3"/>
  <c r="I40" i="3"/>
  <c r="I48" i="3"/>
  <c r="I60" i="3"/>
  <c r="I68" i="3"/>
  <c r="I76" i="3"/>
  <c r="I80" i="3"/>
  <c r="I92" i="3"/>
  <c r="I104" i="3"/>
  <c r="I112" i="3"/>
  <c r="I116" i="3"/>
  <c r="I120" i="3"/>
  <c r="I128" i="3"/>
  <c r="I136" i="3"/>
  <c r="I144" i="3"/>
  <c r="I156" i="3"/>
  <c r="I168" i="3"/>
  <c r="I176" i="3"/>
  <c r="I180" i="3"/>
  <c r="I188" i="3"/>
  <c r="I192" i="3"/>
  <c r="I200" i="3"/>
  <c r="I204" i="3"/>
  <c r="I16" i="3"/>
  <c r="I84" i="3"/>
  <c r="S28" i="3"/>
  <c r="S52" i="3"/>
  <c r="S96" i="3"/>
  <c r="S148" i="3"/>
  <c r="C6" i="7" l="1"/>
  <c r="E13" i="7"/>
  <c r="E16" i="7"/>
  <c r="D13" i="7"/>
  <c r="E12" i="7"/>
  <c r="D15" i="7"/>
  <c r="D16" i="7"/>
  <c r="C13" i="7"/>
  <c r="A13" i="7"/>
  <c r="C14" i="7"/>
  <c r="C16" i="7"/>
  <c r="B13" i="7"/>
  <c r="B16" i="7"/>
  <c r="C12" i="7"/>
  <c r="A16" i="7"/>
  <c r="E15" i="7"/>
  <c r="D12" i="7"/>
  <c r="D14" i="7"/>
  <c r="C15" i="7"/>
  <c r="B12" i="7"/>
  <c r="B15" i="7"/>
  <c r="A12" i="7"/>
  <c r="E14" i="7"/>
  <c r="A15" i="7"/>
  <c r="B14" i="7"/>
  <c r="A14" i="7"/>
  <c r="C7" i="7"/>
  <c r="C5" i="7"/>
  <c r="C4" i="7"/>
</calcChain>
</file>

<file path=xl/sharedStrings.xml><?xml version="1.0" encoding="utf-8"?>
<sst xmlns="http://schemas.openxmlformats.org/spreadsheetml/2006/main" count="258" uniqueCount="183">
  <si>
    <t>Risk, Issue &amp; Change Log (Excel)</t>
  </si>
  <si>
    <t>Toolkit by GroupChatOn · free template · https://toolkit.groupchaton.com</t>
  </si>
  <si>
    <t>Three registers every project needs, in one workbook. Risks are things that might happen: each gets a probability and impact from 1 to 5, a score and a heat colour, a response and an owner, and appears on a 5×5 heat map. Issues are things that have already happened: each has a priority, an owner, a target date and a days-open counter. Change requests record what was asked to change, its effect on cost and time, and who approved it.</t>
  </si>
  <si>
    <t>Colours</t>
  </si>
  <si>
    <t>Yellow cells: type or pick here.</t>
  </si>
  <si>
    <t>Grey and white cells: calculate by themselves. Don't type over them.</t>
  </si>
  <si>
    <t>Steps</t>
  </si>
  <si>
    <t>On the Settings sheet type your currency (for example USD, €, ₹ or AED). Change the rating limits only if your organisation uses different ones.</t>
  </si>
  <si>
    <t>Delete the sample rows on the Risks, Issues and Changes sheets.</t>
  </si>
  <si>
    <t>For each risk, write it as "Because of [cause], [event] may happen, which would [effect]". Pick its probability and impact from 1 (very low) to 5 (very high).</t>
  </si>
  <si>
    <t>Choose a response (Avoid, Reduce, Transfer or Accept), write the action, give it an owner and a due date.</t>
  </si>
  <si>
    <t>When a risk happens, set its status to "Became an issue" and add it to the Issues sheet.</t>
  </si>
  <si>
    <t>Log every change request as it arrives, fill in its cost and time impact, and record the decision once the sponsor or change board has decided.</t>
  </si>
  <si>
    <t>Review the Heat Map and the Dashboard in every weekly meeting.</t>
  </si>
  <si>
    <t>Tips</t>
  </si>
  <si>
    <t>•</t>
  </si>
  <si>
    <t>A risk without an owner and a date is just a worry. Make sure every open risk has both.</t>
  </si>
  <si>
    <t>Fill in the "after action" probability and impact to show how much the action is expected to reduce the risk.</t>
  </si>
  <si>
    <t>Close a risk when the period it could happen in is over; keep it in the list with status Closed for the record.</t>
  </si>
  <si>
    <t>Approved changes should update the plan and the budget: copy the cost into the budget workbook and move the dates in the Gantt chart.</t>
  </si>
  <si>
    <t>Full guide, questions and answers, and more free templates:</t>
  </si>
  <si>
    <t>https://toolkit.groupchaton.com/projects/pm-risk-issue-log-excel/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</si>
  <si>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</si>
  <si>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</si>
  <si>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 and lists</t>
  </si>
  <si>
    <t>Yellow cells can be changed. The lists feed the drop-downs on the other sheets.</t>
  </si>
  <si>
    <t>Currency (code or symbol)</t>
  </si>
  <si>
    <t>USD</t>
  </si>
  <si>
    <t>Risk categories</t>
  </si>
  <si>
    <t>Risk status</t>
  </si>
  <si>
    <t>Response</t>
  </si>
  <si>
    <t>Issue status</t>
  </si>
  <si>
    <t>Priority</t>
  </si>
  <si>
    <t>CR decision</t>
  </si>
  <si>
    <t>Change type</t>
  </si>
  <si>
    <t>Schedule</t>
  </si>
  <si>
    <t>Open</t>
  </si>
  <si>
    <t>Avoid</t>
  </si>
  <si>
    <t>High</t>
  </si>
  <si>
    <t>Pending</t>
  </si>
  <si>
    <t>Scope</t>
  </si>
  <si>
    <t>Medium from score</t>
  </si>
  <si>
    <t>Cost</t>
  </si>
  <si>
    <t>Monitoring</t>
  </si>
  <si>
    <t>Reduce</t>
  </si>
  <si>
    <t>In progress</t>
  </si>
  <si>
    <t>Medium</t>
  </si>
  <si>
    <t>Approved</t>
  </si>
  <si>
    <t>High from score</t>
  </si>
  <si>
    <t>Closed</t>
  </si>
  <si>
    <t>Transfer</t>
  </si>
  <si>
    <t>Resolved</t>
  </si>
  <si>
    <t>Low</t>
  </si>
  <si>
    <t>Rejected</t>
  </si>
  <si>
    <t>Critical from score</t>
  </si>
  <si>
    <t>Quality</t>
  </si>
  <si>
    <t>Became an issue</t>
  </si>
  <si>
    <t>Accept</t>
  </si>
  <si>
    <t>Deferred</t>
  </si>
  <si>
    <t>Score = probability × impact (1 to 25). Below the Medium limit a risk is Low.</t>
  </si>
  <si>
    <t>People and skills</t>
  </si>
  <si>
    <t>Exploit (opportunity)</t>
  </si>
  <si>
    <t>Resources</t>
  </si>
  <si>
    <t>Technical</t>
  </si>
  <si>
    <t>Other</t>
  </si>
  <si>
    <t>Supplier</t>
  </si>
  <si>
    <t>Legal and compliance</t>
  </si>
  <si>
    <t>Stakeholders</t>
  </si>
  <si>
    <t>External</t>
  </si>
  <si>
    <t>Risk register</t>
  </si>
  <si>
    <t>Write each risk as: because of [cause], [event] may happen, which would [effect].</t>
  </si>
  <si>
    <t>ID</t>
  </si>
  <si>
    <t>Raised on</t>
  </si>
  <si>
    <t>Risk (cause → event → effect)</t>
  </si>
  <si>
    <t>Category</t>
  </si>
  <si>
    <t>Owner</t>
  </si>
  <si>
    <t>Probability (1-5)</t>
  </si>
  <si>
    <t>Impact (1-5)</t>
  </si>
  <si>
    <t>Score</t>
  </si>
  <si>
    <t>Rating</t>
  </si>
  <si>
    <t>Action to take</t>
  </si>
  <si>
    <t>Action due</t>
  </si>
  <si>
    <t>Status</t>
  </si>
  <si>
    <t>Prob. after</t>
  </si>
  <si>
    <t>Impact after</t>
  </si>
  <si>
    <t>Score after</t>
  </si>
  <si>
    <t>Last reviewed</t>
  </si>
  <si>
    <t>Due check</t>
  </si>
  <si>
    <t>R-01</t>
  </si>
  <si>
    <t>Because the sponsor is travelling in the design phase, design approval may be delayed, which would push back the build.</t>
  </si>
  <si>
    <t>Priya</t>
  </si>
  <si>
    <t>Book two review slots now; agree a deputy who can approve.</t>
  </si>
  <si>
    <t>R-02</t>
  </si>
  <si>
    <t>Because only one developer knows the hosting set-up, illness or leave may stop the build, which would delay go-live by weeks.</t>
  </si>
  <si>
    <t>Vikram</t>
  </si>
  <si>
    <t>Write a set-up note; pair a second developer for one day a week.</t>
  </si>
  <si>
    <t>R-03</t>
  </si>
  <si>
    <t>Because content comes from five departments, pages may arrive late or incomplete, which would delay testing.</t>
  </si>
  <si>
    <t>Sana</t>
  </si>
  <si>
    <t>Weekly content deadline per department; send a page template with word limits.</t>
  </si>
  <si>
    <t>R-04</t>
  </si>
  <si>
    <t>Because the hosting price is in a foreign currency, a currency change may raise the yearly cost, which would exceed the budget line.</t>
  </si>
  <si>
    <t>Finance</t>
  </si>
  <si>
    <t>Keep 5% contingency on the hosting line.</t>
  </si>
  <si>
    <t>R-05</t>
  </si>
  <si>
    <t>Because the old site has no redirects planned, search engines may drop old pages, which would lose enquiries after launch.</t>
  </si>
  <si>
    <t>List every old address and map it to a new page before launch.</t>
  </si>
  <si>
    <t>R-06</t>
  </si>
  <si>
    <t>Because the design agency may be late, mockups may arrive after the review date, which would delay sign-off.</t>
  </si>
  <si>
    <t>Arjun</t>
  </si>
  <si>
    <t>Penalty clause for late delivery agreed in the purchase order.</t>
  </si>
  <si>
    <t>Risk heat map</t>
  </si>
  <si>
    <t>Number of Open and Monitoring risks at each probability and impact.</t>
  </si>
  <si>
    <t>Impact →</t>
  </si>
  <si>
    <t>Probability ↓</t>
  </si>
  <si>
    <t>Almost certain</t>
  </si>
  <si>
    <t>Likely</t>
  </si>
  <si>
    <t>Possible</t>
  </si>
  <si>
    <t>Unlikely</t>
  </si>
  <si>
    <t>Rare</t>
  </si>
  <si>
    <t>Minor</t>
  </si>
  <si>
    <t>Small</t>
  </si>
  <si>
    <t>Noticeable</t>
  </si>
  <si>
    <t>Serious</t>
  </si>
  <si>
    <t>Severe</t>
  </si>
  <si>
    <t>Colours follow the score limits on the Settings sheet: green Low, yellow Medium, orange High, red Critical. Work on the top-right corner first.</t>
  </si>
  <si>
    <t>Issue log</t>
  </si>
  <si>
    <t>Problems happening now. Every issue needs an owner, an action and a target date.</t>
  </si>
  <si>
    <t>Issue</t>
  </si>
  <si>
    <t>Action / resolution</t>
  </si>
  <si>
    <t>Target date</t>
  </si>
  <si>
    <t>Resolved on</t>
  </si>
  <si>
    <t>Days open</t>
  </si>
  <si>
    <t>From risk</t>
  </si>
  <si>
    <t>I-01</t>
  </si>
  <si>
    <t>Design agency delivered mockups 6 days late; sign-off meeting moved.</t>
  </si>
  <si>
    <t>Agency working Saturday; new review date agreed with sponsor.</t>
  </si>
  <si>
    <t>I-02</t>
  </si>
  <si>
    <t>Staging server password shared on chat.</t>
  </si>
  <si>
    <t>Password changed; access list reviewed.</t>
  </si>
  <si>
    <t>I-03</t>
  </si>
  <si>
    <t>Finance department has not sent its page content.</t>
  </si>
  <si>
    <t>Escalate to finance manager at the weekly meeting.</t>
  </si>
  <si>
    <t>Change request log</t>
  </si>
  <si>
    <t>Every request to change scope, time, cost or quality, and what was decided.</t>
  </si>
  <si>
    <t>CR no.</t>
  </si>
  <si>
    <t>Requested by</t>
  </si>
  <si>
    <t>Change requested</t>
  </si>
  <si>
    <t>Reason / benefit</t>
  </si>
  <si>
    <t>Type</t>
  </si>
  <si>
    <t>Days impact</t>
  </si>
  <si>
    <t>Decision</t>
  </si>
  <si>
    <t>Decided by</t>
  </si>
  <si>
    <t>Decision date</t>
  </si>
  <si>
    <t>Days waiting</t>
  </si>
  <si>
    <t>Notes</t>
  </si>
  <si>
    <t>CR-01</t>
  </si>
  <si>
    <t>Marketing</t>
  </si>
  <si>
    <t>Add a blog section with categories</t>
  </si>
  <si>
    <t>Regular articles to bring search traffic</t>
  </si>
  <si>
    <t>Sponsor</t>
  </si>
  <si>
    <t>Templates in build task 3.2</t>
  </si>
  <si>
    <t>CR-02</t>
  </si>
  <si>
    <t>Sales</t>
  </si>
  <si>
    <t>Online chat widget on every page</t>
  </si>
  <si>
    <t>Faster replies to enquiries</t>
  </si>
  <si>
    <t>After launch, phase 2</t>
  </si>
  <si>
    <t>CR-03</t>
  </si>
  <si>
    <t>Hindi version of the five main pages</t>
  </si>
  <si>
    <t>Customers in north India</t>
  </si>
  <si>
    <t>Translation quote awaited</t>
  </si>
  <si>
    <t>Risks, issues and changes at a glance</t>
  </si>
  <si>
    <t>Updates by itself from the three logs.</t>
  </si>
  <si>
    <t>Open risks by rating</t>
  </si>
  <si>
    <t>Count</t>
  </si>
  <si>
    <t>Open issues</t>
  </si>
  <si>
    <t>Overdue</t>
  </si>
  <si>
    <t>Critical</t>
  </si>
  <si>
    <t>Risk actions overdue</t>
  </si>
  <si>
    <t>Change requests</t>
  </si>
  <si>
    <t>Days</t>
  </si>
  <si>
    <t>Top open risks</t>
  </si>
  <si>
    <t>Oldest pending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</si>
</sst>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;\-0;&quot;&quot;"/>
  </numFmts>
  <fonts count="14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  <font>
      <b/>
      <sz val="11"/>
      <color rgb="FFFFFFFF"/>
      <name val="Calibri"/>
    </font>
    <font>
      <b/>
      <sz val="11"/>
      <color rgb="FF7C3AED"/>
      <name val="Calibri"/>
    </font>
    <font>
      <b/>
      <sz val="14"/>
      <color rgb="FF14213D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Alignment="1" applyProtection="1">
      <alignment horizontal="left" vertical="center"/>
      <protection locked="0"/>
    </xf>
    <xf numFmtId="0" fontId="10" fillId="4" borderId="0" xfId="0" applyFont="1" applyFill="1"/>
    <xf numFmtId="0" fontId="0" fillId="2" borderId="1" xfId="0" applyFill="1" applyBorder="1" applyProtection="1">
      <protection locked="0"/>
    </xf>
    <xf numFmtId="0" fontId="0" fillId="0" borderId="1" xfId="0" applyBorder="1"/>
    <xf numFmtId="0" fontId="11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>
      <alignment horizontal="center" vertical="top"/>
    </xf>
    <xf numFmtId="0" fontId="0" fillId="3" borderId="1" xfId="0" applyFill="1" applyBorder="1" applyAlignment="1">
      <alignment vertical="top"/>
    </xf>
    <xf numFmtId="0" fontId="12" fillId="0" borderId="0" xfId="0" applyFont="1"/>
    <xf numFmtId="0" fontId="6" fillId="5" borderId="1" xfId="0" applyFont="1" applyFill="1" applyBorder="1" applyAlignment="1">
      <alignment horizontal="center" vertical="center"/>
    </xf>
    <xf numFmtId="0" fontId="9" fillId="0" borderId="0" xfId="0" applyFont="1"/>
    <xf numFmtId="165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0" fillId="2" borderId="1" xfId="0" applyNumberFormat="1" applyFill="1" applyBorder="1" applyProtection="1">
      <protection locked="0"/>
    </xf>
    <xf numFmtId="0" fontId="0" fillId="3" borderId="1" xfId="0" applyFill="1" applyBorder="1"/>
    <xf numFmtId="40" fontId="0" fillId="2" borderId="1" xfId="0" applyNumberFormat="1" applyFill="1" applyBorder="1" applyProtection="1">
      <protection locked="0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0" fillId="0" borderId="0" xfId="0"/>
    <xf numFmtId="0" fontId="12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40" fontId="6" fillId="5" borderId="1" xfId="0" applyNumberFormat="1" applyFont="1" applyFill="1" applyBorder="1"/>
    <xf numFmtId="0" fontId="6" fillId="0" borderId="1" xfId="0" applyFont="1" applyBorder="1"/>
  </cellXfs>
  <cellStyles count="1">
    <cellStyle name="Normal" xfId="0" builtinId="0"/>
  </cellStyles>
  <dxfs count="21">
    <dxf>
      <fill>
        <patternFill patternType="solid">
          <fgColor rgb="FF86EFAC"/>
          <bgColor rgb="FF86EFAC"/>
        </patternFill>
      </fill>
    </dxf>
    <dxf>
      <fill>
        <patternFill patternType="solid">
          <fgColor rgb="FFFDE047"/>
          <bgColor rgb="FFFDE047"/>
        </patternFill>
      </fill>
    </dxf>
    <dxf>
      <fill>
        <patternFill patternType="solid">
          <fgColor rgb="FFFB923C"/>
          <bgColor rgb="FFFB923C"/>
        </patternFill>
      </fill>
    </dxf>
    <dxf>
      <font>
        <b/>
        <color rgb="FFFFFFFF"/>
      </font>
      <fill>
        <patternFill patternType="solid">
          <fgColor rgb="FFDC2626"/>
          <bgColor rgb="FFDC2626"/>
        </patternFill>
      </fill>
    </dxf>
    <dxf>
      <fill>
        <patternFill patternType="solid">
          <fgColor rgb="FFFEE2E2"/>
          <bgColor rgb="FFFEE2E2"/>
        </patternFill>
      </fill>
    </dxf>
    <dxf>
      <font>
        <b/>
        <color rgb="FF92400E"/>
      </font>
      <fill>
        <patternFill patternType="solid">
          <fgColor rgb="FFFEF3C7"/>
          <bgColor rgb="FFFEF3C7"/>
        </patternFill>
      </fill>
    </dxf>
    <dxf>
      <font>
        <b/>
        <color rgb="FF991B1B"/>
      </font>
      <fill>
        <patternFill patternType="solid">
          <fgColor rgb="FFFEE2E2"/>
          <bgColor rgb="FFFEE2E2"/>
        </patternFill>
      </fill>
    </dxf>
    <dxf>
      <font>
        <b/>
        <color rgb="FF166534"/>
      </font>
      <fill>
        <patternFill patternType="solid">
          <fgColor rgb="FFDCFCE7"/>
          <bgColor rgb="FFDCFCE7"/>
        </patternFill>
      </fill>
    </dxf>
    <dxf>
      <font>
        <b/>
        <color rgb="FFB91C1C"/>
      </font>
    </dxf>
    <dxf>
      <font>
        <color rgb="FF94A3B8"/>
      </font>
    </dxf>
    <dxf>
      <fill>
        <patternFill patternType="solid">
          <fgColor rgb="FFFEE2E2"/>
          <bgColor rgb="FFFEE2E2"/>
        </patternFill>
      </fill>
    </dxf>
    <dxf>
      <fill>
        <patternFill patternType="solid">
          <fgColor rgb="FF86EFAC"/>
          <bgColor rgb="FF86EFAC"/>
        </patternFill>
      </fill>
    </dxf>
    <dxf>
      <fill>
        <patternFill patternType="solid">
          <fgColor rgb="FFFDE047"/>
          <bgColor rgb="FFFDE047"/>
        </patternFill>
      </fill>
    </dxf>
    <dxf>
      <fill>
        <patternFill patternType="solid">
          <fgColor rgb="FFFB923C"/>
          <bgColor rgb="FFFB923C"/>
        </patternFill>
      </fill>
    </dxf>
    <dxf>
      <font>
        <b/>
        <color rgb="FFFFFFFF"/>
      </font>
      <fill>
        <patternFill patternType="solid">
          <fgColor rgb="FFDC2626"/>
          <bgColor rgb="FFDC2626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14532D"/>
      </font>
      <fill>
        <patternFill patternType="solid">
          <fgColor rgb="FF86EFAC"/>
          <bgColor rgb="FF86EFAC"/>
        </patternFill>
      </fill>
    </dxf>
    <dxf>
      <font>
        <b/>
        <color rgb="FF422006"/>
      </font>
      <fill>
        <patternFill patternType="solid">
          <fgColor rgb="FFFDE047"/>
          <bgColor rgb="FFFDE047"/>
        </patternFill>
      </fill>
    </dxf>
    <dxf>
      <font>
        <b/>
        <color rgb="FF431407"/>
      </font>
      <fill>
        <patternFill patternType="solid">
          <fgColor rgb="FFFB923C"/>
          <bgColor rgb="FFFB923C"/>
        </patternFill>
      </fill>
    </dxf>
    <dxf>
      <font>
        <b/>
        <color rgb="FFFFFFFF"/>
      </font>
      <fill>
        <patternFill patternType="solid">
          <fgColor rgb="FFDC2626"/>
          <bgColor rgb="FFDC2626"/>
        </patternFill>
      </fill>
    </dxf>
    <dxf>
      <font>
        <color rgb="FF94A3B8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projects/pm-risk-issue-log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9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75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18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6" spans="1:2" ht="30" customHeight="1" x14ac:dyDescent="0.3">
      <c r="A16" s="7">
        <v>6</v>
      </c>
      <c r="B16" s="3" t="s">
        <v>12</v>
      </c>
    </row>
    <row r="17" spans="1:2" ht="18" customHeight="1" x14ac:dyDescent="0.3">
      <c r="A17" s="7">
        <v>7</v>
      </c>
      <c r="B17" s="3" t="s">
        <v>13</v>
      </c>
    </row>
    <row r="19" spans="1:2" ht="18" customHeight="1" x14ac:dyDescent="0.3">
      <c r="B19" s="4" t="s">
        <v>14</v>
      </c>
    </row>
    <row r="20" spans="1:2" ht="18" customHeight="1" x14ac:dyDescent="0.3">
      <c r="A20" t="s">
        <v>15</v>
      </c>
      <c r="B20" s="3" t="s">
        <v>16</v>
      </c>
    </row>
    <row r="21" spans="1:2" ht="30" customHeight="1" x14ac:dyDescent="0.3">
      <c r="A21" t="s">
        <v>15</v>
      </c>
      <c r="B21" s="3" t="s">
        <v>17</v>
      </c>
    </row>
    <row r="22" spans="1:2" ht="30" customHeight="1" x14ac:dyDescent="0.3">
      <c r="A22" t="s">
        <v>15</v>
      </c>
      <c r="B22" s="3" t="s">
        <v>18</v>
      </c>
    </row>
    <row r="23" spans="1:2" ht="30" customHeight="1" x14ac:dyDescent="0.3">
      <c r="A23" t="s">
        <v>15</v>
      </c>
      <c r="B23" s="3" t="s">
        <v>19</v>
      </c>
    </row>
    <row r="25" spans="1:2" ht="18" customHeight="1" x14ac:dyDescent="0.3">
      <c r="B25" s="8" t="s">
        <v>20</v>
      </c>
    </row>
    <row r="26" spans="1:2" x14ac:dyDescent="0.3">
      <c r="B26" s="9" t="s">
        <v>21</v>
      </c>
    </row>
    <row r="28" spans="1:2" x14ac:dyDescent="0.3">
      <c r="B28" s="10" t="s">
        <v>22</v>
      </c>
    </row>
    <row r="29" spans="1:2" ht="45" customHeight="1" x14ac:dyDescent="0.3">
      <c r="B29" s="11" t="s">
        <v>23</v>
      </c>
    </row>
  </sheetData>
  <hyperlinks>
    <hyperlink ref="B26" r:id="rId1" xr:uid="{00000000-0004-0000-0000-000000000000}"/>
    <hyperlink ref="B28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C3AED"/>
    <pageSetUpPr fitToPage="1"/>
  </sheetPr>
  <dimension ref="A1:J23"/>
  <sheetViews>
    <sheetView showGridLines="0" workbookViewId="0"/>
  </sheetViews>
  <sheetFormatPr defaultRowHeight="14.4" x14ac:dyDescent="0.3"/>
  <cols>
    <col min="1" max="1" width="30" customWidth="1"/>
    <col min="2" max="2" width="14" customWidth="1"/>
    <col min="3" max="3" width="4" customWidth="1"/>
    <col min="4" max="4" width="22" customWidth="1"/>
    <col min="5" max="5" width="18" customWidth="1"/>
    <col min="6" max="6" width="14" customWidth="1"/>
    <col min="7" max="7" width="16" customWidth="1"/>
    <col min="8" max="8" width="12" customWidth="1"/>
    <col min="9" max="9" width="14" customWidth="1"/>
    <col min="10" max="10" width="16" customWidth="1"/>
  </cols>
  <sheetData>
    <row r="1" spans="1:10" ht="25.95" customHeight="1" x14ac:dyDescent="0.4">
      <c r="A1" s="1" t="s">
        <v>24</v>
      </c>
    </row>
    <row r="2" spans="1:10" x14ac:dyDescent="0.3">
      <c r="A2" s="2" t="s">
        <v>25</v>
      </c>
    </row>
    <row r="3" spans="1:10" x14ac:dyDescent="0.3">
      <c r="A3" s="12" t="s">
        <v>26</v>
      </c>
      <c r="B3" s="13" t="s">
        <v>27</v>
      </c>
      <c r="D3" s="14" t="s">
        <v>28</v>
      </c>
      <c r="E3" s="14" t="s">
        <v>29</v>
      </c>
      <c r="F3" s="14" t="s">
        <v>30</v>
      </c>
      <c r="G3" s="14" t="s">
        <v>31</v>
      </c>
      <c r="H3" s="14" t="s">
        <v>32</v>
      </c>
      <c r="I3" s="14" t="s">
        <v>33</v>
      </c>
      <c r="J3" s="14" t="s">
        <v>34</v>
      </c>
    </row>
    <row r="4" spans="1:10" x14ac:dyDescent="0.3">
      <c r="D4" s="15" t="s">
        <v>35</v>
      </c>
      <c r="E4" s="16" t="s">
        <v>36</v>
      </c>
      <c r="F4" s="16" t="s">
        <v>37</v>
      </c>
      <c r="G4" s="16" t="s">
        <v>36</v>
      </c>
      <c r="H4" s="16" t="s">
        <v>38</v>
      </c>
      <c r="I4" s="16" t="s">
        <v>39</v>
      </c>
      <c r="J4" s="16" t="s">
        <v>40</v>
      </c>
    </row>
    <row r="5" spans="1:10" x14ac:dyDescent="0.3">
      <c r="A5" s="12" t="s">
        <v>41</v>
      </c>
      <c r="B5" s="13">
        <v>5</v>
      </c>
      <c r="D5" s="15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16" t="s">
        <v>35</v>
      </c>
    </row>
    <row r="6" spans="1:10" x14ac:dyDescent="0.3">
      <c r="A6" s="12" t="s">
        <v>48</v>
      </c>
      <c r="B6" s="13">
        <v>10</v>
      </c>
      <c r="D6" s="15" t="s">
        <v>40</v>
      </c>
      <c r="E6" s="16" t="s">
        <v>49</v>
      </c>
      <c r="F6" s="16" t="s">
        <v>50</v>
      </c>
      <c r="G6" s="16" t="s">
        <v>51</v>
      </c>
      <c r="H6" s="16" t="s">
        <v>52</v>
      </c>
      <c r="I6" s="16" t="s">
        <v>53</v>
      </c>
      <c r="J6" s="16" t="s">
        <v>42</v>
      </c>
    </row>
    <row r="7" spans="1:10" x14ac:dyDescent="0.3">
      <c r="A7" s="12" t="s">
        <v>54</v>
      </c>
      <c r="B7" s="13">
        <v>20</v>
      </c>
      <c r="D7" s="15" t="s">
        <v>55</v>
      </c>
      <c r="E7" s="16" t="s">
        <v>56</v>
      </c>
      <c r="F7" s="16" t="s">
        <v>57</v>
      </c>
      <c r="G7" s="16" t="s">
        <v>49</v>
      </c>
      <c r="H7" s="16"/>
      <c r="I7" s="16" t="s">
        <v>58</v>
      </c>
      <c r="J7" s="16" t="s">
        <v>55</v>
      </c>
    </row>
    <row r="8" spans="1:10" x14ac:dyDescent="0.3">
      <c r="A8" s="36" t="s">
        <v>59</v>
      </c>
      <c r="B8" s="37"/>
      <c r="D8" s="15" t="s">
        <v>60</v>
      </c>
      <c r="E8" s="16"/>
      <c r="F8" s="16" t="s">
        <v>61</v>
      </c>
      <c r="G8" s="16"/>
      <c r="H8" s="16"/>
      <c r="I8" s="16"/>
      <c r="J8" s="16" t="s">
        <v>62</v>
      </c>
    </row>
    <row r="9" spans="1:10" x14ac:dyDescent="0.3">
      <c r="A9" s="37"/>
      <c r="B9" s="37"/>
      <c r="D9" s="15" t="s">
        <v>63</v>
      </c>
      <c r="E9" s="16"/>
      <c r="F9" s="16"/>
      <c r="G9" s="16"/>
      <c r="H9" s="16"/>
      <c r="I9" s="16"/>
      <c r="J9" s="16" t="s">
        <v>64</v>
      </c>
    </row>
    <row r="10" spans="1:10" x14ac:dyDescent="0.3">
      <c r="D10" s="15" t="s">
        <v>65</v>
      </c>
      <c r="E10" s="16"/>
      <c r="F10" s="16"/>
      <c r="G10" s="16"/>
      <c r="H10" s="16"/>
      <c r="I10" s="16"/>
      <c r="J10" s="16"/>
    </row>
    <row r="11" spans="1:10" x14ac:dyDescent="0.3">
      <c r="D11" s="15" t="s">
        <v>66</v>
      </c>
      <c r="E11" s="16"/>
      <c r="F11" s="16"/>
      <c r="G11" s="16"/>
      <c r="H11" s="16"/>
      <c r="I11" s="16"/>
      <c r="J11" s="16"/>
    </row>
    <row r="12" spans="1:10" x14ac:dyDescent="0.3">
      <c r="D12" s="15" t="s">
        <v>67</v>
      </c>
      <c r="E12" s="16"/>
      <c r="F12" s="16"/>
      <c r="G12" s="16"/>
      <c r="H12" s="16"/>
      <c r="I12" s="16"/>
      <c r="J12" s="16"/>
    </row>
    <row r="13" spans="1:10" x14ac:dyDescent="0.3">
      <c r="D13" s="15" t="s">
        <v>68</v>
      </c>
      <c r="E13" s="16"/>
      <c r="F13" s="16"/>
      <c r="G13" s="16"/>
      <c r="H13" s="16"/>
      <c r="I13" s="16"/>
      <c r="J13" s="16"/>
    </row>
    <row r="14" spans="1:10" x14ac:dyDescent="0.3">
      <c r="D14" s="15"/>
      <c r="E14" s="16"/>
      <c r="F14" s="16"/>
      <c r="G14" s="16"/>
      <c r="H14" s="16"/>
      <c r="I14" s="16"/>
      <c r="J14" s="16"/>
    </row>
    <row r="15" spans="1:10" x14ac:dyDescent="0.3">
      <c r="D15" s="15"/>
      <c r="E15" s="16"/>
      <c r="F15" s="16"/>
      <c r="G15" s="16"/>
      <c r="H15" s="16"/>
      <c r="I15" s="16"/>
      <c r="J15" s="16"/>
    </row>
    <row r="16" spans="1:10" x14ac:dyDescent="0.3">
      <c r="D16" s="15"/>
      <c r="E16" s="16"/>
      <c r="F16" s="16"/>
      <c r="G16" s="16"/>
      <c r="H16" s="16"/>
      <c r="I16" s="16"/>
      <c r="J16" s="16"/>
    </row>
    <row r="17" spans="4:10" x14ac:dyDescent="0.3">
      <c r="D17" s="15"/>
      <c r="E17" s="16"/>
      <c r="F17" s="16"/>
      <c r="G17" s="16"/>
      <c r="H17" s="16"/>
      <c r="I17" s="16"/>
      <c r="J17" s="16"/>
    </row>
    <row r="18" spans="4:10" x14ac:dyDescent="0.3">
      <c r="D18" s="15"/>
      <c r="E18" s="16"/>
      <c r="F18" s="16"/>
      <c r="G18" s="16"/>
      <c r="H18" s="16"/>
      <c r="I18" s="16"/>
      <c r="J18" s="16"/>
    </row>
    <row r="19" spans="4:10" x14ac:dyDescent="0.3">
      <c r="D19" s="15"/>
      <c r="E19" s="16"/>
      <c r="F19" s="16"/>
      <c r="G19" s="16"/>
      <c r="H19" s="16"/>
      <c r="I19" s="16"/>
      <c r="J19" s="16"/>
    </row>
    <row r="20" spans="4:10" x14ac:dyDescent="0.3">
      <c r="D20" s="15"/>
      <c r="E20" s="16"/>
      <c r="F20" s="16"/>
      <c r="G20" s="16"/>
      <c r="H20" s="16"/>
      <c r="I20" s="16"/>
      <c r="J20" s="16"/>
    </row>
    <row r="21" spans="4:10" x14ac:dyDescent="0.3">
      <c r="D21" s="15"/>
      <c r="E21" s="16"/>
      <c r="F21" s="16"/>
      <c r="G21" s="16"/>
      <c r="H21" s="16"/>
      <c r="I21" s="16"/>
      <c r="J21" s="16"/>
    </row>
    <row r="22" spans="4:10" x14ac:dyDescent="0.3">
      <c r="D22" s="15"/>
      <c r="E22" s="16"/>
      <c r="F22" s="16"/>
      <c r="G22" s="16"/>
      <c r="H22" s="16"/>
      <c r="I22" s="16"/>
      <c r="J22" s="16"/>
    </row>
    <row r="23" spans="4:10" x14ac:dyDescent="0.3">
      <c r="D23" s="15"/>
      <c r="E23" s="16"/>
      <c r="F23" s="16"/>
      <c r="G23" s="16"/>
      <c r="H23" s="16"/>
      <c r="I23" s="16"/>
      <c r="J23" s="16"/>
    </row>
  </sheetData>
  <mergeCells count="1">
    <mergeCell ref="A8:B9"/>
  </mergeCell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C3AED"/>
    <pageSetUpPr fitToPage="1"/>
  </sheetPr>
  <dimension ref="A1:S205"/>
  <sheetViews>
    <sheetView showGridLines="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12" customWidth="1"/>
    <col min="3" max="3" width="42" customWidth="1"/>
    <col min="4" max="4" width="16" customWidth="1"/>
    <col min="5" max="5" width="12" customWidth="1"/>
    <col min="6" max="7" width="11" customWidth="1"/>
    <col min="8" max="8" width="8" customWidth="1"/>
    <col min="9" max="9" width="10" customWidth="1"/>
    <col min="10" max="10" width="11" customWidth="1"/>
    <col min="11" max="11" width="34" customWidth="1"/>
    <col min="12" max="12" width="12" customWidth="1"/>
    <col min="13" max="13" width="14" customWidth="1"/>
    <col min="14" max="15" width="10" customWidth="1"/>
    <col min="16" max="16" width="9" customWidth="1"/>
    <col min="17" max="17" width="12" customWidth="1"/>
    <col min="18" max="18" width="10" customWidth="1"/>
    <col min="19" max="19" width="13" hidden="1" customWidth="1"/>
  </cols>
  <sheetData>
    <row r="1" spans="1:19" ht="25.95" customHeight="1" x14ac:dyDescent="0.4">
      <c r="A1" s="1" t="s">
        <v>69</v>
      </c>
    </row>
    <row r="2" spans="1:19" x14ac:dyDescent="0.3">
      <c r="A2" s="2" t="s">
        <v>70</v>
      </c>
    </row>
    <row r="5" spans="1:19" ht="31.95" customHeight="1" x14ac:dyDescent="0.3">
      <c r="A5" s="17" t="s">
        <v>71</v>
      </c>
      <c r="B5" s="17" t="s">
        <v>72</v>
      </c>
      <c r="C5" s="17" t="s">
        <v>73</v>
      </c>
      <c r="D5" s="17" t="s">
        <v>74</v>
      </c>
      <c r="E5" s="17" t="s">
        <v>75</v>
      </c>
      <c r="F5" s="17" t="s">
        <v>76</v>
      </c>
      <c r="G5" s="17" t="s">
        <v>77</v>
      </c>
      <c r="H5" s="17" t="s">
        <v>78</v>
      </c>
      <c r="I5" s="17" t="s">
        <v>79</v>
      </c>
      <c r="J5" s="17" t="s">
        <v>30</v>
      </c>
      <c r="K5" s="17" t="s">
        <v>80</v>
      </c>
      <c r="L5" s="17" t="s">
        <v>81</v>
      </c>
      <c r="M5" s="17" t="s">
        <v>82</v>
      </c>
      <c r="N5" s="17" t="s">
        <v>83</v>
      </c>
      <c r="O5" s="17" t="s">
        <v>84</v>
      </c>
      <c r="P5" s="17" t="s">
        <v>85</v>
      </c>
      <c r="Q5" s="17" t="s">
        <v>86</v>
      </c>
      <c r="R5" s="17" t="s">
        <v>87</v>
      </c>
    </row>
    <row r="6" spans="1:19" ht="43.2" x14ac:dyDescent="0.3">
      <c r="A6" s="18" t="s">
        <v>88</v>
      </c>
      <c r="B6" s="19">
        <v>46298</v>
      </c>
      <c r="C6" s="20" t="s">
        <v>89</v>
      </c>
      <c r="D6" s="18" t="s">
        <v>67</v>
      </c>
      <c r="E6" s="18" t="s">
        <v>90</v>
      </c>
      <c r="F6" s="21">
        <v>3</v>
      </c>
      <c r="G6" s="21">
        <v>4</v>
      </c>
      <c r="H6" s="22">
        <f t="shared" ref="H6:H37" si="0">IF(OR($F6="",$G6=""),"",$F6*$G6)</f>
        <v>12</v>
      </c>
      <c r="I6" s="23" t="str">
        <f>IF($H6="","",IF($H6&gt;=Settings!$B$7,"Critical",IF($H6&gt;=Settings!$B$6,"High",IF($H6&gt;=Settings!$B$5,"Medium","Low"))))</f>
        <v>High</v>
      </c>
      <c r="J6" s="18" t="s">
        <v>44</v>
      </c>
      <c r="K6" s="20" t="s">
        <v>91</v>
      </c>
      <c r="L6" s="19">
        <v>46333</v>
      </c>
      <c r="M6" s="18" t="s">
        <v>36</v>
      </c>
      <c r="N6" s="21">
        <v>2</v>
      </c>
      <c r="O6" s="21">
        <v>4</v>
      </c>
      <c r="P6" s="22">
        <f t="shared" ref="P6:P37" si="1">IF(OR($N6="",$O6=""),"",$N6*$O6)</f>
        <v>8</v>
      </c>
      <c r="Q6" s="19">
        <v>46325</v>
      </c>
      <c r="R6" s="23" t="str">
        <f t="shared" ref="R6:R37" ca="1" si="2">IF(OR($L6="",$M6="Closed",$M6="Became an issue"),"",IF($L6&lt;TODAY(),"Overdue",""))</f>
        <v/>
      </c>
      <c r="S6">
        <f t="shared" ref="S6:S37" si="3">IF(AND($H6&lt;&gt;"",OR($M6="Open",$M6="Monitoring")),$H6+(1000-ROW())/10000,"")</f>
        <v>12.099399999999999</v>
      </c>
    </row>
    <row r="7" spans="1:19" ht="43.2" x14ac:dyDescent="0.3">
      <c r="A7" s="18" t="s">
        <v>92</v>
      </c>
      <c r="B7" s="19">
        <v>46300</v>
      </c>
      <c r="C7" s="20" t="s">
        <v>93</v>
      </c>
      <c r="D7" s="18" t="s">
        <v>60</v>
      </c>
      <c r="E7" s="18" t="s">
        <v>94</v>
      </c>
      <c r="F7" s="21">
        <v>2</v>
      </c>
      <c r="G7" s="21">
        <v>5</v>
      </c>
      <c r="H7" s="22">
        <f t="shared" si="0"/>
        <v>10</v>
      </c>
      <c r="I7" s="23" t="str">
        <f>IF($H7="","",IF($H7&gt;=Settings!$B$7,"Critical",IF($H7&gt;=Settings!$B$6,"High",IF($H7&gt;=Settings!$B$5,"Medium","Low"))))</f>
        <v>High</v>
      </c>
      <c r="J7" s="18" t="s">
        <v>44</v>
      </c>
      <c r="K7" s="20" t="s">
        <v>95</v>
      </c>
      <c r="L7" s="19">
        <v>46326</v>
      </c>
      <c r="M7" s="18" t="s">
        <v>36</v>
      </c>
      <c r="N7" s="21">
        <v>2</v>
      </c>
      <c r="O7" s="21">
        <v>3</v>
      </c>
      <c r="P7" s="22">
        <f t="shared" si="1"/>
        <v>6</v>
      </c>
      <c r="Q7" s="19">
        <v>46325</v>
      </c>
      <c r="R7" s="23" t="str">
        <f t="shared" ca="1" si="2"/>
        <v>Overdue</v>
      </c>
      <c r="S7">
        <f t="shared" si="3"/>
        <v>10.099299999999999</v>
      </c>
    </row>
    <row r="8" spans="1:19" ht="43.2" x14ac:dyDescent="0.3">
      <c r="A8" s="18" t="s">
        <v>96</v>
      </c>
      <c r="B8" s="19">
        <v>46303</v>
      </c>
      <c r="C8" s="20" t="s">
        <v>97</v>
      </c>
      <c r="D8" s="18" t="s">
        <v>35</v>
      </c>
      <c r="E8" s="18" t="s">
        <v>98</v>
      </c>
      <c r="F8" s="21">
        <v>4</v>
      </c>
      <c r="G8" s="21">
        <v>3</v>
      </c>
      <c r="H8" s="22">
        <f t="shared" si="0"/>
        <v>12</v>
      </c>
      <c r="I8" s="23" t="str">
        <f>IF($H8="","",IF($H8&gt;=Settings!$B$7,"Critical",IF($H8&gt;=Settings!$B$6,"High",IF($H8&gt;=Settings!$B$5,"Medium","Low"))))</f>
        <v>High</v>
      </c>
      <c r="J8" s="18" t="s">
        <v>44</v>
      </c>
      <c r="K8" s="20" t="s">
        <v>99</v>
      </c>
      <c r="L8" s="19">
        <v>46337</v>
      </c>
      <c r="M8" s="18" t="s">
        <v>43</v>
      </c>
      <c r="N8" s="21">
        <v>3</v>
      </c>
      <c r="O8" s="21">
        <v>3</v>
      </c>
      <c r="P8" s="22">
        <f t="shared" si="1"/>
        <v>9</v>
      </c>
      <c r="Q8" s="19">
        <v>46325</v>
      </c>
      <c r="R8" s="23" t="str">
        <f t="shared" ca="1" si="2"/>
        <v/>
      </c>
      <c r="S8">
        <f t="shared" si="3"/>
        <v>12.0992</v>
      </c>
    </row>
    <row r="9" spans="1:19" ht="43.2" x14ac:dyDescent="0.3">
      <c r="A9" s="18" t="s">
        <v>100</v>
      </c>
      <c r="B9" s="19">
        <v>46308</v>
      </c>
      <c r="C9" s="20" t="s">
        <v>101</v>
      </c>
      <c r="D9" s="18" t="s">
        <v>42</v>
      </c>
      <c r="E9" s="18" t="s">
        <v>102</v>
      </c>
      <c r="F9" s="21">
        <v>2</v>
      </c>
      <c r="G9" s="21">
        <v>2</v>
      </c>
      <c r="H9" s="22">
        <f t="shared" si="0"/>
        <v>4</v>
      </c>
      <c r="I9" s="23" t="str">
        <f>IF($H9="","",IF($H9&gt;=Settings!$B$7,"Critical",IF($H9&gt;=Settings!$B$6,"High",IF($H9&gt;=Settings!$B$5,"Medium","Low"))))</f>
        <v>Low</v>
      </c>
      <c r="J9" s="18" t="s">
        <v>57</v>
      </c>
      <c r="K9" s="20" t="s">
        <v>103</v>
      </c>
      <c r="L9" s="19">
        <v>46358</v>
      </c>
      <c r="M9" s="18" t="s">
        <v>36</v>
      </c>
      <c r="N9" s="21">
        <v>2</v>
      </c>
      <c r="O9" s="21">
        <v>2</v>
      </c>
      <c r="P9" s="22">
        <f t="shared" si="1"/>
        <v>4</v>
      </c>
      <c r="Q9" s="19">
        <v>46325</v>
      </c>
      <c r="R9" s="23" t="str">
        <f t="shared" ca="1" si="2"/>
        <v/>
      </c>
      <c r="S9">
        <f t="shared" si="3"/>
        <v>4.0991</v>
      </c>
    </row>
    <row r="10" spans="1:19" ht="43.2" x14ac:dyDescent="0.3">
      <c r="A10" s="18" t="s">
        <v>104</v>
      </c>
      <c r="B10" s="19">
        <v>46310</v>
      </c>
      <c r="C10" s="20" t="s">
        <v>105</v>
      </c>
      <c r="D10" s="18" t="s">
        <v>63</v>
      </c>
      <c r="E10" s="18" t="s">
        <v>94</v>
      </c>
      <c r="F10" s="21">
        <v>3</v>
      </c>
      <c r="G10" s="21">
        <v>4</v>
      </c>
      <c r="H10" s="22">
        <f t="shared" si="0"/>
        <v>12</v>
      </c>
      <c r="I10" s="23" t="str">
        <f>IF($H10="","",IF($H10&gt;=Settings!$B$7,"Critical",IF($H10&gt;=Settings!$B$6,"High",IF($H10&gt;=Settings!$B$5,"Medium","Low"))))</f>
        <v>High</v>
      </c>
      <c r="J10" s="18" t="s">
        <v>37</v>
      </c>
      <c r="K10" s="20" t="s">
        <v>106</v>
      </c>
      <c r="L10" s="19">
        <v>46348</v>
      </c>
      <c r="M10" s="18" t="s">
        <v>36</v>
      </c>
      <c r="N10" s="21">
        <v>1</v>
      </c>
      <c r="O10" s="21">
        <v>4</v>
      </c>
      <c r="P10" s="22">
        <f t="shared" si="1"/>
        <v>4</v>
      </c>
      <c r="Q10" s="19">
        <v>46325</v>
      </c>
      <c r="R10" s="23" t="str">
        <f t="shared" ca="1" si="2"/>
        <v/>
      </c>
      <c r="S10">
        <f t="shared" si="3"/>
        <v>12.099</v>
      </c>
    </row>
    <row r="11" spans="1:19" ht="43.2" x14ac:dyDescent="0.3">
      <c r="A11" s="18" t="s">
        <v>107</v>
      </c>
      <c r="B11" s="19">
        <v>46314</v>
      </c>
      <c r="C11" s="20" t="s">
        <v>108</v>
      </c>
      <c r="D11" s="18" t="s">
        <v>65</v>
      </c>
      <c r="E11" s="18" t="s">
        <v>109</v>
      </c>
      <c r="F11" s="21">
        <v>3</v>
      </c>
      <c r="G11" s="21">
        <v>3</v>
      </c>
      <c r="H11" s="22">
        <f t="shared" si="0"/>
        <v>9</v>
      </c>
      <c r="I11" s="23" t="str">
        <f>IF($H11="","",IF($H11&gt;=Settings!$B$7,"Critical",IF($H11&gt;=Settings!$B$6,"High",IF($H11&gt;=Settings!$B$5,"Medium","Low"))))</f>
        <v>Medium</v>
      </c>
      <c r="J11" s="18" t="s">
        <v>50</v>
      </c>
      <c r="K11" s="20" t="s">
        <v>110</v>
      </c>
      <c r="L11" s="19">
        <v>46318</v>
      </c>
      <c r="M11" s="18" t="s">
        <v>56</v>
      </c>
      <c r="N11" s="21"/>
      <c r="O11" s="21"/>
      <c r="P11" s="22" t="str">
        <f t="shared" si="1"/>
        <v/>
      </c>
      <c r="Q11" s="19">
        <v>46325</v>
      </c>
      <c r="R11" s="23" t="str">
        <f t="shared" ca="1" si="2"/>
        <v/>
      </c>
      <c r="S11" t="str">
        <f t="shared" si="3"/>
        <v/>
      </c>
    </row>
    <row r="12" spans="1:19" x14ac:dyDescent="0.3">
      <c r="A12" s="18"/>
      <c r="B12" s="19"/>
      <c r="C12" s="20"/>
      <c r="D12" s="18"/>
      <c r="E12" s="18"/>
      <c r="F12" s="21"/>
      <c r="G12" s="21"/>
      <c r="H12" s="22" t="str">
        <f t="shared" si="0"/>
        <v/>
      </c>
      <c r="I12" s="23" t="str">
        <f>IF($H12="","",IF($H12&gt;=Settings!$B$7,"Critical",IF($H12&gt;=Settings!$B$6,"High",IF($H12&gt;=Settings!$B$5,"Medium","Low"))))</f>
        <v/>
      </c>
      <c r="J12" s="18"/>
      <c r="K12" s="20"/>
      <c r="L12" s="19"/>
      <c r="M12" s="18"/>
      <c r="N12" s="21"/>
      <c r="O12" s="21"/>
      <c r="P12" s="22" t="str">
        <f t="shared" si="1"/>
        <v/>
      </c>
      <c r="Q12" s="19"/>
      <c r="R12" s="23" t="str">
        <f t="shared" ca="1" si="2"/>
        <v/>
      </c>
      <c r="S12" t="str">
        <f t="shared" si="3"/>
        <v/>
      </c>
    </row>
    <row r="13" spans="1:19" x14ac:dyDescent="0.3">
      <c r="A13" s="18"/>
      <c r="B13" s="19"/>
      <c r="C13" s="20"/>
      <c r="D13" s="18"/>
      <c r="E13" s="18"/>
      <c r="F13" s="21"/>
      <c r="G13" s="21"/>
      <c r="H13" s="22" t="str">
        <f t="shared" si="0"/>
        <v/>
      </c>
      <c r="I13" s="23" t="str">
        <f>IF($H13="","",IF($H13&gt;=Settings!$B$7,"Critical",IF($H13&gt;=Settings!$B$6,"High",IF($H13&gt;=Settings!$B$5,"Medium","Low"))))</f>
        <v/>
      </c>
      <c r="J13" s="18"/>
      <c r="K13" s="20"/>
      <c r="L13" s="19"/>
      <c r="M13" s="18"/>
      <c r="N13" s="21"/>
      <c r="O13" s="21"/>
      <c r="P13" s="22" t="str">
        <f t="shared" si="1"/>
        <v/>
      </c>
      <c r="Q13" s="19"/>
      <c r="R13" s="23" t="str">
        <f t="shared" ca="1" si="2"/>
        <v/>
      </c>
      <c r="S13" t="str">
        <f t="shared" si="3"/>
        <v/>
      </c>
    </row>
    <row r="14" spans="1:19" x14ac:dyDescent="0.3">
      <c r="A14" s="18"/>
      <c r="B14" s="19"/>
      <c r="C14" s="20"/>
      <c r="D14" s="18"/>
      <c r="E14" s="18"/>
      <c r="F14" s="21"/>
      <c r="G14" s="21"/>
      <c r="H14" s="22" t="str">
        <f t="shared" si="0"/>
        <v/>
      </c>
      <c r="I14" s="23" t="str">
        <f>IF($H14="","",IF($H14&gt;=Settings!$B$7,"Critical",IF($H14&gt;=Settings!$B$6,"High",IF($H14&gt;=Settings!$B$5,"Medium","Low"))))</f>
        <v/>
      </c>
      <c r="J14" s="18"/>
      <c r="K14" s="20"/>
      <c r="L14" s="19"/>
      <c r="M14" s="18"/>
      <c r="N14" s="21"/>
      <c r="O14" s="21"/>
      <c r="P14" s="22" t="str">
        <f t="shared" si="1"/>
        <v/>
      </c>
      <c r="Q14" s="19"/>
      <c r="R14" s="23" t="str">
        <f t="shared" ca="1" si="2"/>
        <v/>
      </c>
      <c r="S14" t="str">
        <f t="shared" si="3"/>
        <v/>
      </c>
    </row>
    <row r="15" spans="1:19" x14ac:dyDescent="0.3">
      <c r="A15" s="18"/>
      <c r="B15" s="19"/>
      <c r="C15" s="20"/>
      <c r="D15" s="18"/>
      <c r="E15" s="18"/>
      <c r="F15" s="21"/>
      <c r="G15" s="21"/>
      <c r="H15" s="22" t="str">
        <f t="shared" si="0"/>
        <v/>
      </c>
      <c r="I15" s="23" t="str">
        <f>IF($H15="","",IF($H15&gt;=Settings!$B$7,"Critical",IF($H15&gt;=Settings!$B$6,"High",IF($H15&gt;=Settings!$B$5,"Medium","Low"))))</f>
        <v/>
      </c>
      <c r="J15" s="18"/>
      <c r="K15" s="20"/>
      <c r="L15" s="19"/>
      <c r="M15" s="18"/>
      <c r="N15" s="21"/>
      <c r="O15" s="21"/>
      <c r="P15" s="22" t="str">
        <f t="shared" si="1"/>
        <v/>
      </c>
      <c r="Q15" s="19"/>
      <c r="R15" s="23" t="str">
        <f t="shared" ca="1" si="2"/>
        <v/>
      </c>
      <c r="S15" t="str">
        <f t="shared" si="3"/>
        <v/>
      </c>
    </row>
    <row r="16" spans="1:19" x14ac:dyDescent="0.3">
      <c r="A16" s="18"/>
      <c r="B16" s="19"/>
      <c r="C16" s="20"/>
      <c r="D16" s="18"/>
      <c r="E16" s="18"/>
      <c r="F16" s="21"/>
      <c r="G16" s="21"/>
      <c r="H16" s="22" t="str">
        <f t="shared" si="0"/>
        <v/>
      </c>
      <c r="I16" s="23" t="str">
        <f>IF($H16="","",IF($H16&gt;=Settings!$B$7,"Critical",IF($H16&gt;=Settings!$B$6,"High",IF($H16&gt;=Settings!$B$5,"Medium","Low"))))</f>
        <v/>
      </c>
      <c r="J16" s="18"/>
      <c r="K16" s="20"/>
      <c r="L16" s="19"/>
      <c r="M16" s="18"/>
      <c r="N16" s="21"/>
      <c r="O16" s="21"/>
      <c r="P16" s="22" t="str">
        <f t="shared" si="1"/>
        <v/>
      </c>
      <c r="Q16" s="19"/>
      <c r="R16" s="23" t="str">
        <f t="shared" ca="1" si="2"/>
        <v/>
      </c>
      <c r="S16" t="str">
        <f t="shared" si="3"/>
        <v/>
      </c>
    </row>
    <row r="17" spans="1:19" x14ac:dyDescent="0.3">
      <c r="A17" s="18"/>
      <c r="B17" s="19"/>
      <c r="C17" s="20"/>
      <c r="D17" s="18"/>
      <c r="E17" s="18"/>
      <c r="F17" s="21"/>
      <c r="G17" s="21"/>
      <c r="H17" s="22" t="str">
        <f t="shared" si="0"/>
        <v/>
      </c>
      <c r="I17" s="23" t="str">
        <f>IF($H17="","",IF($H17&gt;=Settings!$B$7,"Critical",IF($H17&gt;=Settings!$B$6,"High",IF($H17&gt;=Settings!$B$5,"Medium","Low"))))</f>
        <v/>
      </c>
      <c r="J17" s="18"/>
      <c r="K17" s="20"/>
      <c r="L17" s="19"/>
      <c r="M17" s="18"/>
      <c r="N17" s="21"/>
      <c r="O17" s="21"/>
      <c r="P17" s="22" t="str">
        <f t="shared" si="1"/>
        <v/>
      </c>
      <c r="Q17" s="19"/>
      <c r="R17" s="23" t="str">
        <f t="shared" ca="1" si="2"/>
        <v/>
      </c>
      <c r="S17" t="str">
        <f t="shared" si="3"/>
        <v/>
      </c>
    </row>
    <row r="18" spans="1:19" x14ac:dyDescent="0.3">
      <c r="A18" s="18"/>
      <c r="B18" s="19"/>
      <c r="C18" s="20"/>
      <c r="D18" s="18"/>
      <c r="E18" s="18"/>
      <c r="F18" s="21"/>
      <c r="G18" s="21"/>
      <c r="H18" s="22" t="str">
        <f t="shared" si="0"/>
        <v/>
      </c>
      <c r="I18" s="23" t="str">
        <f>IF($H18="","",IF($H18&gt;=Settings!$B$7,"Critical",IF($H18&gt;=Settings!$B$6,"High",IF($H18&gt;=Settings!$B$5,"Medium","Low"))))</f>
        <v/>
      </c>
      <c r="J18" s="18"/>
      <c r="K18" s="20"/>
      <c r="L18" s="19"/>
      <c r="M18" s="18"/>
      <c r="N18" s="21"/>
      <c r="O18" s="21"/>
      <c r="P18" s="22" t="str">
        <f t="shared" si="1"/>
        <v/>
      </c>
      <c r="Q18" s="19"/>
      <c r="R18" s="23" t="str">
        <f t="shared" ca="1" si="2"/>
        <v/>
      </c>
      <c r="S18" t="str">
        <f t="shared" si="3"/>
        <v/>
      </c>
    </row>
    <row r="19" spans="1:19" x14ac:dyDescent="0.3">
      <c r="A19" s="18"/>
      <c r="B19" s="19"/>
      <c r="C19" s="20"/>
      <c r="D19" s="18"/>
      <c r="E19" s="18"/>
      <c r="F19" s="21"/>
      <c r="G19" s="21"/>
      <c r="H19" s="22" t="str">
        <f t="shared" si="0"/>
        <v/>
      </c>
      <c r="I19" s="23" t="str">
        <f>IF($H19="","",IF($H19&gt;=Settings!$B$7,"Critical",IF($H19&gt;=Settings!$B$6,"High",IF($H19&gt;=Settings!$B$5,"Medium","Low"))))</f>
        <v/>
      </c>
      <c r="J19" s="18"/>
      <c r="K19" s="20"/>
      <c r="L19" s="19"/>
      <c r="M19" s="18"/>
      <c r="N19" s="21"/>
      <c r="O19" s="21"/>
      <c r="P19" s="22" t="str">
        <f t="shared" si="1"/>
        <v/>
      </c>
      <c r="Q19" s="19"/>
      <c r="R19" s="23" t="str">
        <f t="shared" ca="1" si="2"/>
        <v/>
      </c>
      <c r="S19" t="str">
        <f t="shared" si="3"/>
        <v/>
      </c>
    </row>
    <row r="20" spans="1:19" x14ac:dyDescent="0.3">
      <c r="A20" s="18"/>
      <c r="B20" s="19"/>
      <c r="C20" s="20"/>
      <c r="D20" s="18"/>
      <c r="E20" s="18"/>
      <c r="F20" s="21"/>
      <c r="G20" s="21"/>
      <c r="H20" s="22" t="str">
        <f t="shared" si="0"/>
        <v/>
      </c>
      <c r="I20" s="23" t="str">
        <f>IF($H20="","",IF($H20&gt;=Settings!$B$7,"Critical",IF($H20&gt;=Settings!$B$6,"High",IF($H20&gt;=Settings!$B$5,"Medium","Low"))))</f>
        <v/>
      </c>
      <c r="J20" s="18"/>
      <c r="K20" s="20"/>
      <c r="L20" s="19"/>
      <c r="M20" s="18"/>
      <c r="N20" s="21"/>
      <c r="O20" s="21"/>
      <c r="P20" s="22" t="str">
        <f t="shared" si="1"/>
        <v/>
      </c>
      <c r="Q20" s="19"/>
      <c r="R20" s="23" t="str">
        <f t="shared" ca="1" si="2"/>
        <v/>
      </c>
      <c r="S20" t="str">
        <f t="shared" si="3"/>
        <v/>
      </c>
    </row>
    <row r="21" spans="1:19" x14ac:dyDescent="0.3">
      <c r="A21" s="18"/>
      <c r="B21" s="19"/>
      <c r="C21" s="20"/>
      <c r="D21" s="18"/>
      <c r="E21" s="18"/>
      <c r="F21" s="21"/>
      <c r="G21" s="21"/>
      <c r="H21" s="22" t="str">
        <f t="shared" si="0"/>
        <v/>
      </c>
      <c r="I21" s="23" t="str">
        <f>IF($H21="","",IF($H21&gt;=Settings!$B$7,"Critical",IF($H21&gt;=Settings!$B$6,"High",IF($H21&gt;=Settings!$B$5,"Medium","Low"))))</f>
        <v/>
      </c>
      <c r="J21" s="18"/>
      <c r="K21" s="20"/>
      <c r="L21" s="19"/>
      <c r="M21" s="18"/>
      <c r="N21" s="21"/>
      <c r="O21" s="21"/>
      <c r="P21" s="22" t="str">
        <f t="shared" si="1"/>
        <v/>
      </c>
      <c r="Q21" s="19"/>
      <c r="R21" s="23" t="str">
        <f t="shared" ca="1" si="2"/>
        <v/>
      </c>
      <c r="S21" t="str">
        <f t="shared" si="3"/>
        <v/>
      </c>
    </row>
    <row r="22" spans="1:19" x14ac:dyDescent="0.3">
      <c r="A22" s="18"/>
      <c r="B22" s="19"/>
      <c r="C22" s="20"/>
      <c r="D22" s="18"/>
      <c r="E22" s="18"/>
      <c r="F22" s="21"/>
      <c r="G22" s="21"/>
      <c r="H22" s="22" t="str">
        <f t="shared" si="0"/>
        <v/>
      </c>
      <c r="I22" s="23" t="str">
        <f>IF($H22="","",IF($H22&gt;=Settings!$B$7,"Critical",IF($H22&gt;=Settings!$B$6,"High",IF($H22&gt;=Settings!$B$5,"Medium","Low"))))</f>
        <v/>
      </c>
      <c r="J22" s="18"/>
      <c r="K22" s="20"/>
      <c r="L22" s="19"/>
      <c r="M22" s="18"/>
      <c r="N22" s="21"/>
      <c r="O22" s="21"/>
      <c r="P22" s="22" t="str">
        <f t="shared" si="1"/>
        <v/>
      </c>
      <c r="Q22" s="19"/>
      <c r="R22" s="23" t="str">
        <f t="shared" ca="1" si="2"/>
        <v/>
      </c>
      <c r="S22" t="str">
        <f t="shared" si="3"/>
        <v/>
      </c>
    </row>
    <row r="23" spans="1:19" x14ac:dyDescent="0.3">
      <c r="A23" s="18"/>
      <c r="B23" s="19"/>
      <c r="C23" s="20"/>
      <c r="D23" s="18"/>
      <c r="E23" s="18"/>
      <c r="F23" s="21"/>
      <c r="G23" s="21"/>
      <c r="H23" s="22" t="str">
        <f t="shared" si="0"/>
        <v/>
      </c>
      <c r="I23" s="23" t="str">
        <f>IF($H23="","",IF($H23&gt;=Settings!$B$7,"Critical",IF($H23&gt;=Settings!$B$6,"High",IF($H23&gt;=Settings!$B$5,"Medium","Low"))))</f>
        <v/>
      </c>
      <c r="J23" s="18"/>
      <c r="K23" s="20"/>
      <c r="L23" s="19"/>
      <c r="M23" s="18"/>
      <c r="N23" s="21"/>
      <c r="O23" s="21"/>
      <c r="P23" s="22" t="str">
        <f t="shared" si="1"/>
        <v/>
      </c>
      <c r="Q23" s="19"/>
      <c r="R23" s="23" t="str">
        <f t="shared" ca="1" si="2"/>
        <v/>
      </c>
      <c r="S23" t="str">
        <f t="shared" si="3"/>
        <v/>
      </c>
    </row>
    <row r="24" spans="1:19" x14ac:dyDescent="0.3">
      <c r="A24" s="18"/>
      <c r="B24" s="19"/>
      <c r="C24" s="20"/>
      <c r="D24" s="18"/>
      <c r="E24" s="18"/>
      <c r="F24" s="21"/>
      <c r="G24" s="21"/>
      <c r="H24" s="22" t="str">
        <f t="shared" si="0"/>
        <v/>
      </c>
      <c r="I24" s="23" t="str">
        <f>IF($H24="","",IF($H24&gt;=Settings!$B$7,"Critical",IF($H24&gt;=Settings!$B$6,"High",IF($H24&gt;=Settings!$B$5,"Medium","Low"))))</f>
        <v/>
      </c>
      <c r="J24" s="18"/>
      <c r="K24" s="20"/>
      <c r="L24" s="19"/>
      <c r="M24" s="18"/>
      <c r="N24" s="21"/>
      <c r="O24" s="21"/>
      <c r="P24" s="22" t="str">
        <f t="shared" si="1"/>
        <v/>
      </c>
      <c r="Q24" s="19"/>
      <c r="R24" s="23" t="str">
        <f t="shared" ca="1" si="2"/>
        <v/>
      </c>
      <c r="S24" t="str">
        <f t="shared" si="3"/>
        <v/>
      </c>
    </row>
    <row r="25" spans="1:19" x14ac:dyDescent="0.3">
      <c r="A25" s="18"/>
      <c r="B25" s="19"/>
      <c r="C25" s="20"/>
      <c r="D25" s="18"/>
      <c r="E25" s="18"/>
      <c r="F25" s="21"/>
      <c r="G25" s="21"/>
      <c r="H25" s="22" t="str">
        <f t="shared" si="0"/>
        <v/>
      </c>
      <c r="I25" s="23" t="str">
        <f>IF($H25="","",IF($H25&gt;=Settings!$B$7,"Critical",IF($H25&gt;=Settings!$B$6,"High",IF($H25&gt;=Settings!$B$5,"Medium","Low"))))</f>
        <v/>
      </c>
      <c r="J25" s="18"/>
      <c r="K25" s="20"/>
      <c r="L25" s="19"/>
      <c r="M25" s="18"/>
      <c r="N25" s="21"/>
      <c r="O25" s="21"/>
      <c r="P25" s="22" t="str">
        <f t="shared" si="1"/>
        <v/>
      </c>
      <c r="Q25" s="19"/>
      <c r="R25" s="23" t="str">
        <f t="shared" ca="1" si="2"/>
        <v/>
      </c>
      <c r="S25" t="str">
        <f t="shared" si="3"/>
        <v/>
      </c>
    </row>
    <row r="26" spans="1:19" x14ac:dyDescent="0.3">
      <c r="A26" s="18"/>
      <c r="B26" s="19"/>
      <c r="C26" s="20"/>
      <c r="D26" s="18"/>
      <c r="E26" s="18"/>
      <c r="F26" s="21"/>
      <c r="G26" s="21"/>
      <c r="H26" s="22" t="str">
        <f t="shared" si="0"/>
        <v/>
      </c>
      <c r="I26" s="23" t="str">
        <f>IF($H26="","",IF($H26&gt;=Settings!$B$7,"Critical",IF($H26&gt;=Settings!$B$6,"High",IF($H26&gt;=Settings!$B$5,"Medium","Low"))))</f>
        <v/>
      </c>
      <c r="J26" s="18"/>
      <c r="K26" s="20"/>
      <c r="L26" s="19"/>
      <c r="M26" s="18"/>
      <c r="N26" s="21"/>
      <c r="O26" s="21"/>
      <c r="P26" s="22" t="str">
        <f t="shared" si="1"/>
        <v/>
      </c>
      <c r="Q26" s="19"/>
      <c r="R26" s="23" t="str">
        <f t="shared" ca="1" si="2"/>
        <v/>
      </c>
      <c r="S26" t="str">
        <f t="shared" si="3"/>
        <v/>
      </c>
    </row>
    <row r="27" spans="1:19" x14ac:dyDescent="0.3">
      <c r="A27" s="18"/>
      <c r="B27" s="19"/>
      <c r="C27" s="20"/>
      <c r="D27" s="18"/>
      <c r="E27" s="18"/>
      <c r="F27" s="21"/>
      <c r="G27" s="21"/>
      <c r="H27" s="22" t="str">
        <f t="shared" si="0"/>
        <v/>
      </c>
      <c r="I27" s="23" t="str">
        <f>IF($H27="","",IF($H27&gt;=Settings!$B$7,"Critical",IF($H27&gt;=Settings!$B$6,"High",IF($H27&gt;=Settings!$B$5,"Medium","Low"))))</f>
        <v/>
      </c>
      <c r="J27" s="18"/>
      <c r="K27" s="20"/>
      <c r="L27" s="19"/>
      <c r="M27" s="18"/>
      <c r="N27" s="21"/>
      <c r="O27" s="21"/>
      <c r="P27" s="22" t="str">
        <f t="shared" si="1"/>
        <v/>
      </c>
      <c r="Q27" s="19"/>
      <c r="R27" s="23" t="str">
        <f t="shared" ca="1" si="2"/>
        <v/>
      </c>
      <c r="S27" t="str">
        <f t="shared" si="3"/>
        <v/>
      </c>
    </row>
    <row r="28" spans="1:19" x14ac:dyDescent="0.3">
      <c r="A28" s="18"/>
      <c r="B28" s="19"/>
      <c r="C28" s="20"/>
      <c r="D28" s="18"/>
      <c r="E28" s="18"/>
      <c r="F28" s="21"/>
      <c r="G28" s="21"/>
      <c r="H28" s="22" t="str">
        <f t="shared" si="0"/>
        <v/>
      </c>
      <c r="I28" s="23" t="str">
        <f>IF($H28="","",IF($H28&gt;=Settings!$B$7,"Critical",IF($H28&gt;=Settings!$B$6,"High",IF($H28&gt;=Settings!$B$5,"Medium","Low"))))</f>
        <v/>
      </c>
      <c r="J28" s="18"/>
      <c r="K28" s="20"/>
      <c r="L28" s="19"/>
      <c r="M28" s="18"/>
      <c r="N28" s="21"/>
      <c r="O28" s="21"/>
      <c r="P28" s="22" t="str">
        <f t="shared" si="1"/>
        <v/>
      </c>
      <c r="Q28" s="19"/>
      <c r="R28" s="23" t="str">
        <f t="shared" ca="1" si="2"/>
        <v/>
      </c>
      <c r="S28" t="str">
        <f t="shared" si="3"/>
        <v/>
      </c>
    </row>
    <row r="29" spans="1:19" x14ac:dyDescent="0.3">
      <c r="A29" s="18"/>
      <c r="B29" s="19"/>
      <c r="C29" s="20"/>
      <c r="D29" s="18"/>
      <c r="E29" s="18"/>
      <c r="F29" s="21"/>
      <c r="G29" s="21"/>
      <c r="H29" s="22" t="str">
        <f t="shared" si="0"/>
        <v/>
      </c>
      <c r="I29" s="23" t="str">
        <f>IF($H29="","",IF($H29&gt;=Settings!$B$7,"Critical",IF($H29&gt;=Settings!$B$6,"High",IF($H29&gt;=Settings!$B$5,"Medium","Low"))))</f>
        <v/>
      </c>
      <c r="J29" s="18"/>
      <c r="K29" s="20"/>
      <c r="L29" s="19"/>
      <c r="M29" s="18"/>
      <c r="N29" s="21"/>
      <c r="O29" s="21"/>
      <c r="P29" s="22" t="str">
        <f t="shared" si="1"/>
        <v/>
      </c>
      <c r="Q29" s="19"/>
      <c r="R29" s="23" t="str">
        <f t="shared" ca="1" si="2"/>
        <v/>
      </c>
      <c r="S29" t="str">
        <f t="shared" si="3"/>
        <v/>
      </c>
    </row>
    <row r="30" spans="1:19" x14ac:dyDescent="0.3">
      <c r="A30" s="18"/>
      <c r="B30" s="19"/>
      <c r="C30" s="20"/>
      <c r="D30" s="18"/>
      <c r="E30" s="18"/>
      <c r="F30" s="21"/>
      <c r="G30" s="21"/>
      <c r="H30" s="22" t="str">
        <f t="shared" si="0"/>
        <v/>
      </c>
      <c r="I30" s="23" t="str">
        <f>IF($H30="","",IF($H30&gt;=Settings!$B$7,"Critical",IF($H30&gt;=Settings!$B$6,"High",IF($H30&gt;=Settings!$B$5,"Medium","Low"))))</f>
        <v/>
      </c>
      <c r="J30" s="18"/>
      <c r="K30" s="20"/>
      <c r="L30" s="19"/>
      <c r="M30" s="18"/>
      <c r="N30" s="21"/>
      <c r="O30" s="21"/>
      <c r="P30" s="22" t="str">
        <f t="shared" si="1"/>
        <v/>
      </c>
      <c r="Q30" s="19"/>
      <c r="R30" s="23" t="str">
        <f t="shared" ca="1" si="2"/>
        <v/>
      </c>
      <c r="S30" t="str">
        <f t="shared" si="3"/>
        <v/>
      </c>
    </row>
    <row r="31" spans="1:19" x14ac:dyDescent="0.3">
      <c r="A31" s="18"/>
      <c r="B31" s="19"/>
      <c r="C31" s="20"/>
      <c r="D31" s="18"/>
      <c r="E31" s="18"/>
      <c r="F31" s="21"/>
      <c r="G31" s="21"/>
      <c r="H31" s="22" t="str">
        <f t="shared" si="0"/>
        <v/>
      </c>
      <c r="I31" s="23" t="str">
        <f>IF($H31="","",IF($H31&gt;=Settings!$B$7,"Critical",IF($H31&gt;=Settings!$B$6,"High",IF($H31&gt;=Settings!$B$5,"Medium","Low"))))</f>
        <v/>
      </c>
      <c r="J31" s="18"/>
      <c r="K31" s="20"/>
      <c r="L31" s="19"/>
      <c r="M31" s="18"/>
      <c r="N31" s="21"/>
      <c r="O31" s="21"/>
      <c r="P31" s="22" t="str">
        <f t="shared" si="1"/>
        <v/>
      </c>
      <c r="Q31" s="19"/>
      <c r="R31" s="23" t="str">
        <f t="shared" ca="1" si="2"/>
        <v/>
      </c>
      <c r="S31" t="str">
        <f t="shared" si="3"/>
        <v/>
      </c>
    </row>
    <row r="32" spans="1:19" x14ac:dyDescent="0.3">
      <c r="A32" s="18"/>
      <c r="B32" s="19"/>
      <c r="C32" s="20"/>
      <c r="D32" s="18"/>
      <c r="E32" s="18"/>
      <c r="F32" s="21"/>
      <c r="G32" s="21"/>
      <c r="H32" s="22" t="str">
        <f t="shared" si="0"/>
        <v/>
      </c>
      <c r="I32" s="23" t="str">
        <f>IF($H32="","",IF($H32&gt;=Settings!$B$7,"Critical",IF($H32&gt;=Settings!$B$6,"High",IF($H32&gt;=Settings!$B$5,"Medium","Low"))))</f>
        <v/>
      </c>
      <c r="J32" s="18"/>
      <c r="K32" s="20"/>
      <c r="L32" s="19"/>
      <c r="M32" s="18"/>
      <c r="N32" s="21"/>
      <c r="O32" s="21"/>
      <c r="P32" s="22" t="str">
        <f t="shared" si="1"/>
        <v/>
      </c>
      <c r="Q32" s="19"/>
      <c r="R32" s="23" t="str">
        <f t="shared" ca="1" si="2"/>
        <v/>
      </c>
      <c r="S32" t="str">
        <f t="shared" si="3"/>
        <v/>
      </c>
    </row>
    <row r="33" spans="1:19" x14ac:dyDescent="0.3">
      <c r="A33" s="18"/>
      <c r="B33" s="19"/>
      <c r="C33" s="20"/>
      <c r="D33" s="18"/>
      <c r="E33" s="18"/>
      <c r="F33" s="21"/>
      <c r="G33" s="21"/>
      <c r="H33" s="22" t="str">
        <f t="shared" si="0"/>
        <v/>
      </c>
      <c r="I33" s="23" t="str">
        <f>IF($H33="","",IF($H33&gt;=Settings!$B$7,"Critical",IF($H33&gt;=Settings!$B$6,"High",IF($H33&gt;=Settings!$B$5,"Medium","Low"))))</f>
        <v/>
      </c>
      <c r="J33" s="18"/>
      <c r="K33" s="20"/>
      <c r="L33" s="19"/>
      <c r="M33" s="18"/>
      <c r="N33" s="21"/>
      <c r="O33" s="21"/>
      <c r="P33" s="22" t="str">
        <f t="shared" si="1"/>
        <v/>
      </c>
      <c r="Q33" s="19"/>
      <c r="R33" s="23" t="str">
        <f t="shared" ca="1" si="2"/>
        <v/>
      </c>
      <c r="S33" t="str">
        <f t="shared" si="3"/>
        <v/>
      </c>
    </row>
    <row r="34" spans="1:19" x14ac:dyDescent="0.3">
      <c r="A34" s="18"/>
      <c r="B34" s="19"/>
      <c r="C34" s="20"/>
      <c r="D34" s="18"/>
      <c r="E34" s="18"/>
      <c r="F34" s="21"/>
      <c r="G34" s="21"/>
      <c r="H34" s="22" t="str">
        <f t="shared" si="0"/>
        <v/>
      </c>
      <c r="I34" s="23" t="str">
        <f>IF($H34="","",IF($H34&gt;=Settings!$B$7,"Critical",IF($H34&gt;=Settings!$B$6,"High",IF($H34&gt;=Settings!$B$5,"Medium","Low"))))</f>
        <v/>
      </c>
      <c r="J34" s="18"/>
      <c r="K34" s="20"/>
      <c r="L34" s="19"/>
      <c r="M34" s="18"/>
      <c r="N34" s="21"/>
      <c r="O34" s="21"/>
      <c r="P34" s="22" t="str">
        <f t="shared" si="1"/>
        <v/>
      </c>
      <c r="Q34" s="19"/>
      <c r="R34" s="23" t="str">
        <f t="shared" ca="1" si="2"/>
        <v/>
      </c>
      <c r="S34" t="str">
        <f t="shared" si="3"/>
        <v/>
      </c>
    </row>
    <row r="35" spans="1:19" x14ac:dyDescent="0.3">
      <c r="A35" s="18"/>
      <c r="B35" s="19"/>
      <c r="C35" s="20"/>
      <c r="D35" s="18"/>
      <c r="E35" s="18"/>
      <c r="F35" s="21"/>
      <c r="G35" s="21"/>
      <c r="H35" s="22" t="str">
        <f t="shared" si="0"/>
        <v/>
      </c>
      <c r="I35" s="23" t="str">
        <f>IF($H35="","",IF($H35&gt;=Settings!$B$7,"Critical",IF($H35&gt;=Settings!$B$6,"High",IF($H35&gt;=Settings!$B$5,"Medium","Low"))))</f>
        <v/>
      </c>
      <c r="J35" s="18"/>
      <c r="K35" s="20"/>
      <c r="L35" s="19"/>
      <c r="M35" s="18"/>
      <c r="N35" s="21"/>
      <c r="O35" s="21"/>
      <c r="P35" s="22" t="str">
        <f t="shared" si="1"/>
        <v/>
      </c>
      <c r="Q35" s="19"/>
      <c r="R35" s="23" t="str">
        <f t="shared" ca="1" si="2"/>
        <v/>
      </c>
      <c r="S35" t="str">
        <f t="shared" si="3"/>
        <v/>
      </c>
    </row>
    <row r="36" spans="1:19" x14ac:dyDescent="0.3">
      <c r="A36" s="18"/>
      <c r="B36" s="19"/>
      <c r="C36" s="20"/>
      <c r="D36" s="18"/>
      <c r="E36" s="18"/>
      <c r="F36" s="21"/>
      <c r="G36" s="21"/>
      <c r="H36" s="22" t="str">
        <f t="shared" si="0"/>
        <v/>
      </c>
      <c r="I36" s="23" t="str">
        <f>IF($H36="","",IF($H36&gt;=Settings!$B$7,"Critical",IF($H36&gt;=Settings!$B$6,"High",IF($H36&gt;=Settings!$B$5,"Medium","Low"))))</f>
        <v/>
      </c>
      <c r="J36" s="18"/>
      <c r="K36" s="20"/>
      <c r="L36" s="19"/>
      <c r="M36" s="18"/>
      <c r="N36" s="21"/>
      <c r="O36" s="21"/>
      <c r="P36" s="22" t="str">
        <f t="shared" si="1"/>
        <v/>
      </c>
      <c r="Q36" s="19"/>
      <c r="R36" s="23" t="str">
        <f t="shared" ca="1" si="2"/>
        <v/>
      </c>
      <c r="S36" t="str">
        <f t="shared" si="3"/>
        <v/>
      </c>
    </row>
    <row r="37" spans="1:19" x14ac:dyDescent="0.3">
      <c r="A37" s="18"/>
      <c r="B37" s="19"/>
      <c r="C37" s="20"/>
      <c r="D37" s="18"/>
      <c r="E37" s="18"/>
      <c r="F37" s="21"/>
      <c r="G37" s="21"/>
      <c r="H37" s="22" t="str">
        <f t="shared" si="0"/>
        <v/>
      </c>
      <c r="I37" s="23" t="str">
        <f>IF($H37="","",IF($H37&gt;=Settings!$B$7,"Critical",IF($H37&gt;=Settings!$B$6,"High",IF($H37&gt;=Settings!$B$5,"Medium","Low"))))</f>
        <v/>
      </c>
      <c r="J37" s="18"/>
      <c r="K37" s="20"/>
      <c r="L37" s="19"/>
      <c r="M37" s="18"/>
      <c r="N37" s="21"/>
      <c r="O37" s="21"/>
      <c r="P37" s="22" t="str">
        <f t="shared" si="1"/>
        <v/>
      </c>
      <c r="Q37" s="19"/>
      <c r="R37" s="23" t="str">
        <f t="shared" ca="1" si="2"/>
        <v/>
      </c>
      <c r="S37" t="str">
        <f t="shared" si="3"/>
        <v/>
      </c>
    </row>
    <row r="38" spans="1:19" x14ac:dyDescent="0.3">
      <c r="A38" s="18"/>
      <c r="B38" s="19"/>
      <c r="C38" s="20"/>
      <c r="D38" s="18"/>
      <c r="E38" s="18"/>
      <c r="F38" s="21"/>
      <c r="G38" s="21"/>
      <c r="H38" s="22" t="str">
        <f t="shared" ref="H38:H69" si="4">IF(OR($F38="",$G38=""),"",$F38*$G38)</f>
        <v/>
      </c>
      <c r="I38" s="23" t="str">
        <f>IF($H38="","",IF($H38&gt;=Settings!$B$7,"Critical",IF($H38&gt;=Settings!$B$6,"High",IF($H38&gt;=Settings!$B$5,"Medium","Low"))))</f>
        <v/>
      </c>
      <c r="J38" s="18"/>
      <c r="K38" s="20"/>
      <c r="L38" s="19"/>
      <c r="M38" s="18"/>
      <c r="N38" s="21"/>
      <c r="O38" s="21"/>
      <c r="P38" s="22" t="str">
        <f t="shared" ref="P38:P69" si="5">IF(OR($N38="",$O38=""),"",$N38*$O38)</f>
        <v/>
      </c>
      <c r="Q38" s="19"/>
      <c r="R38" s="23" t="str">
        <f t="shared" ref="R38:R69" ca="1" si="6">IF(OR($L38="",$M38="Closed",$M38="Became an issue"),"",IF($L38&lt;TODAY(),"Overdue",""))</f>
        <v/>
      </c>
      <c r="S38" t="str">
        <f t="shared" ref="S38:S69" si="7">IF(AND($H38&lt;&gt;"",OR($M38="Open",$M38="Monitoring")),$H38+(1000-ROW())/10000,"")</f>
        <v/>
      </c>
    </row>
    <row r="39" spans="1:19" x14ac:dyDescent="0.3">
      <c r="A39" s="18"/>
      <c r="B39" s="19"/>
      <c r="C39" s="20"/>
      <c r="D39" s="18"/>
      <c r="E39" s="18"/>
      <c r="F39" s="21"/>
      <c r="G39" s="21"/>
      <c r="H39" s="22" t="str">
        <f t="shared" si="4"/>
        <v/>
      </c>
      <c r="I39" s="23" t="str">
        <f>IF($H39="","",IF($H39&gt;=Settings!$B$7,"Critical",IF($H39&gt;=Settings!$B$6,"High",IF($H39&gt;=Settings!$B$5,"Medium","Low"))))</f>
        <v/>
      </c>
      <c r="J39" s="18"/>
      <c r="K39" s="20"/>
      <c r="L39" s="19"/>
      <c r="M39" s="18"/>
      <c r="N39" s="21"/>
      <c r="O39" s="21"/>
      <c r="P39" s="22" t="str">
        <f t="shared" si="5"/>
        <v/>
      </c>
      <c r="Q39" s="19"/>
      <c r="R39" s="23" t="str">
        <f t="shared" ca="1" si="6"/>
        <v/>
      </c>
      <c r="S39" t="str">
        <f t="shared" si="7"/>
        <v/>
      </c>
    </row>
    <row r="40" spans="1:19" x14ac:dyDescent="0.3">
      <c r="A40" s="18"/>
      <c r="B40" s="19"/>
      <c r="C40" s="20"/>
      <c r="D40" s="18"/>
      <c r="E40" s="18"/>
      <c r="F40" s="21"/>
      <c r="G40" s="21"/>
      <c r="H40" s="22" t="str">
        <f t="shared" si="4"/>
        <v/>
      </c>
      <c r="I40" s="23" t="str">
        <f>IF($H40="","",IF($H40&gt;=Settings!$B$7,"Critical",IF($H40&gt;=Settings!$B$6,"High",IF($H40&gt;=Settings!$B$5,"Medium","Low"))))</f>
        <v/>
      </c>
      <c r="J40" s="18"/>
      <c r="K40" s="20"/>
      <c r="L40" s="19"/>
      <c r="M40" s="18"/>
      <c r="N40" s="21"/>
      <c r="O40" s="21"/>
      <c r="P40" s="22" t="str">
        <f t="shared" si="5"/>
        <v/>
      </c>
      <c r="Q40" s="19"/>
      <c r="R40" s="23" t="str">
        <f t="shared" ca="1" si="6"/>
        <v/>
      </c>
      <c r="S40" t="str">
        <f t="shared" si="7"/>
        <v/>
      </c>
    </row>
    <row r="41" spans="1:19" x14ac:dyDescent="0.3">
      <c r="A41" s="18"/>
      <c r="B41" s="19"/>
      <c r="C41" s="20"/>
      <c r="D41" s="18"/>
      <c r="E41" s="18"/>
      <c r="F41" s="21"/>
      <c r="G41" s="21"/>
      <c r="H41" s="22" t="str">
        <f t="shared" si="4"/>
        <v/>
      </c>
      <c r="I41" s="23" t="str">
        <f>IF($H41="","",IF($H41&gt;=Settings!$B$7,"Critical",IF($H41&gt;=Settings!$B$6,"High",IF($H41&gt;=Settings!$B$5,"Medium","Low"))))</f>
        <v/>
      </c>
      <c r="J41" s="18"/>
      <c r="K41" s="20"/>
      <c r="L41" s="19"/>
      <c r="M41" s="18"/>
      <c r="N41" s="21"/>
      <c r="O41" s="21"/>
      <c r="P41" s="22" t="str">
        <f t="shared" si="5"/>
        <v/>
      </c>
      <c r="Q41" s="19"/>
      <c r="R41" s="23" t="str">
        <f t="shared" ca="1" si="6"/>
        <v/>
      </c>
      <c r="S41" t="str">
        <f t="shared" si="7"/>
        <v/>
      </c>
    </row>
    <row r="42" spans="1:19" x14ac:dyDescent="0.3">
      <c r="A42" s="18"/>
      <c r="B42" s="19"/>
      <c r="C42" s="20"/>
      <c r="D42" s="18"/>
      <c r="E42" s="18"/>
      <c r="F42" s="21"/>
      <c r="G42" s="21"/>
      <c r="H42" s="22" t="str">
        <f t="shared" si="4"/>
        <v/>
      </c>
      <c r="I42" s="23" t="str">
        <f>IF($H42="","",IF($H42&gt;=Settings!$B$7,"Critical",IF($H42&gt;=Settings!$B$6,"High",IF($H42&gt;=Settings!$B$5,"Medium","Low"))))</f>
        <v/>
      </c>
      <c r="J42" s="18"/>
      <c r="K42" s="20"/>
      <c r="L42" s="19"/>
      <c r="M42" s="18"/>
      <c r="N42" s="21"/>
      <c r="O42" s="21"/>
      <c r="P42" s="22" t="str">
        <f t="shared" si="5"/>
        <v/>
      </c>
      <c r="Q42" s="19"/>
      <c r="R42" s="23" t="str">
        <f t="shared" ca="1" si="6"/>
        <v/>
      </c>
      <c r="S42" t="str">
        <f t="shared" si="7"/>
        <v/>
      </c>
    </row>
    <row r="43" spans="1:19" x14ac:dyDescent="0.3">
      <c r="A43" s="18"/>
      <c r="B43" s="19"/>
      <c r="C43" s="20"/>
      <c r="D43" s="18"/>
      <c r="E43" s="18"/>
      <c r="F43" s="21"/>
      <c r="G43" s="21"/>
      <c r="H43" s="22" t="str">
        <f t="shared" si="4"/>
        <v/>
      </c>
      <c r="I43" s="23" t="str">
        <f>IF($H43="","",IF($H43&gt;=Settings!$B$7,"Critical",IF($H43&gt;=Settings!$B$6,"High",IF($H43&gt;=Settings!$B$5,"Medium","Low"))))</f>
        <v/>
      </c>
      <c r="J43" s="18"/>
      <c r="K43" s="20"/>
      <c r="L43" s="19"/>
      <c r="M43" s="18"/>
      <c r="N43" s="21"/>
      <c r="O43" s="21"/>
      <c r="P43" s="22" t="str">
        <f t="shared" si="5"/>
        <v/>
      </c>
      <c r="Q43" s="19"/>
      <c r="R43" s="23" t="str">
        <f t="shared" ca="1" si="6"/>
        <v/>
      </c>
      <c r="S43" t="str">
        <f t="shared" si="7"/>
        <v/>
      </c>
    </row>
    <row r="44" spans="1:19" x14ac:dyDescent="0.3">
      <c r="A44" s="18"/>
      <c r="B44" s="19"/>
      <c r="C44" s="20"/>
      <c r="D44" s="18"/>
      <c r="E44" s="18"/>
      <c r="F44" s="21"/>
      <c r="G44" s="21"/>
      <c r="H44" s="22" t="str">
        <f t="shared" si="4"/>
        <v/>
      </c>
      <c r="I44" s="23" t="str">
        <f>IF($H44="","",IF($H44&gt;=Settings!$B$7,"Critical",IF($H44&gt;=Settings!$B$6,"High",IF($H44&gt;=Settings!$B$5,"Medium","Low"))))</f>
        <v/>
      </c>
      <c r="J44" s="18"/>
      <c r="K44" s="20"/>
      <c r="L44" s="19"/>
      <c r="M44" s="18"/>
      <c r="N44" s="21"/>
      <c r="O44" s="21"/>
      <c r="P44" s="22" t="str">
        <f t="shared" si="5"/>
        <v/>
      </c>
      <c r="Q44" s="19"/>
      <c r="R44" s="23" t="str">
        <f t="shared" ca="1" si="6"/>
        <v/>
      </c>
      <c r="S44" t="str">
        <f t="shared" si="7"/>
        <v/>
      </c>
    </row>
    <row r="45" spans="1:19" x14ac:dyDescent="0.3">
      <c r="A45" s="18"/>
      <c r="B45" s="19"/>
      <c r="C45" s="20"/>
      <c r="D45" s="18"/>
      <c r="E45" s="18"/>
      <c r="F45" s="21"/>
      <c r="G45" s="21"/>
      <c r="H45" s="22" t="str">
        <f t="shared" si="4"/>
        <v/>
      </c>
      <c r="I45" s="23" t="str">
        <f>IF($H45="","",IF($H45&gt;=Settings!$B$7,"Critical",IF($H45&gt;=Settings!$B$6,"High",IF($H45&gt;=Settings!$B$5,"Medium","Low"))))</f>
        <v/>
      </c>
      <c r="J45" s="18"/>
      <c r="K45" s="20"/>
      <c r="L45" s="19"/>
      <c r="M45" s="18"/>
      <c r="N45" s="21"/>
      <c r="O45" s="21"/>
      <c r="P45" s="22" t="str">
        <f t="shared" si="5"/>
        <v/>
      </c>
      <c r="Q45" s="19"/>
      <c r="R45" s="23" t="str">
        <f t="shared" ca="1" si="6"/>
        <v/>
      </c>
      <c r="S45" t="str">
        <f t="shared" si="7"/>
        <v/>
      </c>
    </row>
    <row r="46" spans="1:19" x14ac:dyDescent="0.3">
      <c r="A46" s="18"/>
      <c r="B46" s="19"/>
      <c r="C46" s="20"/>
      <c r="D46" s="18"/>
      <c r="E46" s="18"/>
      <c r="F46" s="21"/>
      <c r="G46" s="21"/>
      <c r="H46" s="22" t="str">
        <f t="shared" si="4"/>
        <v/>
      </c>
      <c r="I46" s="23" t="str">
        <f>IF($H46="","",IF($H46&gt;=Settings!$B$7,"Critical",IF($H46&gt;=Settings!$B$6,"High",IF($H46&gt;=Settings!$B$5,"Medium","Low"))))</f>
        <v/>
      </c>
      <c r="J46" s="18"/>
      <c r="K46" s="20"/>
      <c r="L46" s="19"/>
      <c r="M46" s="18"/>
      <c r="N46" s="21"/>
      <c r="O46" s="21"/>
      <c r="P46" s="22" t="str">
        <f t="shared" si="5"/>
        <v/>
      </c>
      <c r="Q46" s="19"/>
      <c r="R46" s="23" t="str">
        <f t="shared" ca="1" si="6"/>
        <v/>
      </c>
      <c r="S46" t="str">
        <f t="shared" si="7"/>
        <v/>
      </c>
    </row>
    <row r="47" spans="1:19" x14ac:dyDescent="0.3">
      <c r="A47" s="18"/>
      <c r="B47" s="19"/>
      <c r="C47" s="20"/>
      <c r="D47" s="18"/>
      <c r="E47" s="18"/>
      <c r="F47" s="21"/>
      <c r="G47" s="21"/>
      <c r="H47" s="22" t="str">
        <f t="shared" si="4"/>
        <v/>
      </c>
      <c r="I47" s="23" t="str">
        <f>IF($H47="","",IF($H47&gt;=Settings!$B$7,"Critical",IF($H47&gt;=Settings!$B$6,"High",IF($H47&gt;=Settings!$B$5,"Medium","Low"))))</f>
        <v/>
      </c>
      <c r="J47" s="18"/>
      <c r="K47" s="20"/>
      <c r="L47" s="19"/>
      <c r="M47" s="18"/>
      <c r="N47" s="21"/>
      <c r="O47" s="21"/>
      <c r="P47" s="22" t="str">
        <f t="shared" si="5"/>
        <v/>
      </c>
      <c r="Q47" s="19"/>
      <c r="R47" s="23" t="str">
        <f t="shared" ca="1" si="6"/>
        <v/>
      </c>
      <c r="S47" t="str">
        <f t="shared" si="7"/>
        <v/>
      </c>
    </row>
    <row r="48" spans="1:19" x14ac:dyDescent="0.3">
      <c r="A48" s="18"/>
      <c r="B48" s="19"/>
      <c r="C48" s="20"/>
      <c r="D48" s="18"/>
      <c r="E48" s="18"/>
      <c r="F48" s="21"/>
      <c r="G48" s="21"/>
      <c r="H48" s="22" t="str">
        <f t="shared" si="4"/>
        <v/>
      </c>
      <c r="I48" s="23" t="str">
        <f>IF($H48="","",IF($H48&gt;=Settings!$B$7,"Critical",IF($H48&gt;=Settings!$B$6,"High",IF($H48&gt;=Settings!$B$5,"Medium","Low"))))</f>
        <v/>
      </c>
      <c r="J48" s="18"/>
      <c r="K48" s="20"/>
      <c r="L48" s="19"/>
      <c r="M48" s="18"/>
      <c r="N48" s="21"/>
      <c r="O48" s="21"/>
      <c r="P48" s="22" t="str">
        <f t="shared" si="5"/>
        <v/>
      </c>
      <c r="Q48" s="19"/>
      <c r="R48" s="23" t="str">
        <f t="shared" ca="1" si="6"/>
        <v/>
      </c>
      <c r="S48" t="str">
        <f t="shared" si="7"/>
        <v/>
      </c>
    </row>
    <row r="49" spans="1:19" x14ac:dyDescent="0.3">
      <c r="A49" s="18"/>
      <c r="B49" s="19"/>
      <c r="C49" s="20"/>
      <c r="D49" s="18"/>
      <c r="E49" s="18"/>
      <c r="F49" s="21"/>
      <c r="G49" s="21"/>
      <c r="H49" s="22" t="str">
        <f t="shared" si="4"/>
        <v/>
      </c>
      <c r="I49" s="23" t="str">
        <f>IF($H49="","",IF($H49&gt;=Settings!$B$7,"Critical",IF($H49&gt;=Settings!$B$6,"High",IF($H49&gt;=Settings!$B$5,"Medium","Low"))))</f>
        <v/>
      </c>
      <c r="J49" s="18"/>
      <c r="K49" s="20"/>
      <c r="L49" s="19"/>
      <c r="M49" s="18"/>
      <c r="N49" s="21"/>
      <c r="O49" s="21"/>
      <c r="P49" s="22" t="str">
        <f t="shared" si="5"/>
        <v/>
      </c>
      <c r="Q49" s="19"/>
      <c r="R49" s="23" t="str">
        <f t="shared" ca="1" si="6"/>
        <v/>
      </c>
      <c r="S49" t="str">
        <f t="shared" si="7"/>
        <v/>
      </c>
    </row>
    <row r="50" spans="1:19" x14ac:dyDescent="0.3">
      <c r="A50" s="18"/>
      <c r="B50" s="19"/>
      <c r="C50" s="20"/>
      <c r="D50" s="18"/>
      <c r="E50" s="18"/>
      <c r="F50" s="21"/>
      <c r="G50" s="21"/>
      <c r="H50" s="22" t="str">
        <f t="shared" si="4"/>
        <v/>
      </c>
      <c r="I50" s="23" t="str">
        <f>IF($H50="","",IF($H50&gt;=Settings!$B$7,"Critical",IF($H50&gt;=Settings!$B$6,"High",IF($H50&gt;=Settings!$B$5,"Medium","Low"))))</f>
        <v/>
      </c>
      <c r="J50" s="18"/>
      <c r="K50" s="20"/>
      <c r="L50" s="19"/>
      <c r="M50" s="18"/>
      <c r="N50" s="21"/>
      <c r="O50" s="21"/>
      <c r="P50" s="22" t="str">
        <f t="shared" si="5"/>
        <v/>
      </c>
      <c r="Q50" s="19"/>
      <c r="R50" s="23" t="str">
        <f t="shared" ca="1" si="6"/>
        <v/>
      </c>
      <c r="S50" t="str">
        <f t="shared" si="7"/>
        <v/>
      </c>
    </row>
    <row r="51" spans="1:19" x14ac:dyDescent="0.3">
      <c r="A51" s="18"/>
      <c r="B51" s="19"/>
      <c r="C51" s="20"/>
      <c r="D51" s="18"/>
      <c r="E51" s="18"/>
      <c r="F51" s="21"/>
      <c r="G51" s="21"/>
      <c r="H51" s="22" t="str">
        <f t="shared" si="4"/>
        <v/>
      </c>
      <c r="I51" s="23" t="str">
        <f>IF($H51="","",IF($H51&gt;=Settings!$B$7,"Critical",IF($H51&gt;=Settings!$B$6,"High",IF($H51&gt;=Settings!$B$5,"Medium","Low"))))</f>
        <v/>
      </c>
      <c r="J51" s="18"/>
      <c r="K51" s="20"/>
      <c r="L51" s="19"/>
      <c r="M51" s="18"/>
      <c r="N51" s="21"/>
      <c r="O51" s="21"/>
      <c r="P51" s="22" t="str">
        <f t="shared" si="5"/>
        <v/>
      </c>
      <c r="Q51" s="19"/>
      <c r="R51" s="23" t="str">
        <f t="shared" ca="1" si="6"/>
        <v/>
      </c>
      <c r="S51" t="str">
        <f t="shared" si="7"/>
        <v/>
      </c>
    </row>
    <row r="52" spans="1:19" x14ac:dyDescent="0.3">
      <c r="A52" s="18"/>
      <c r="B52" s="19"/>
      <c r="C52" s="20"/>
      <c r="D52" s="18"/>
      <c r="E52" s="18"/>
      <c r="F52" s="21"/>
      <c r="G52" s="21"/>
      <c r="H52" s="22" t="str">
        <f t="shared" si="4"/>
        <v/>
      </c>
      <c r="I52" s="23" t="str">
        <f>IF($H52="","",IF($H52&gt;=Settings!$B$7,"Critical",IF($H52&gt;=Settings!$B$6,"High",IF($H52&gt;=Settings!$B$5,"Medium","Low"))))</f>
        <v/>
      </c>
      <c r="J52" s="18"/>
      <c r="K52" s="20"/>
      <c r="L52" s="19"/>
      <c r="M52" s="18"/>
      <c r="N52" s="21"/>
      <c r="O52" s="21"/>
      <c r="P52" s="22" t="str">
        <f t="shared" si="5"/>
        <v/>
      </c>
      <c r="Q52" s="19"/>
      <c r="R52" s="23" t="str">
        <f t="shared" ca="1" si="6"/>
        <v/>
      </c>
      <c r="S52" t="str">
        <f t="shared" si="7"/>
        <v/>
      </c>
    </row>
    <row r="53" spans="1:19" x14ac:dyDescent="0.3">
      <c r="A53" s="18"/>
      <c r="B53" s="19"/>
      <c r="C53" s="20"/>
      <c r="D53" s="18"/>
      <c r="E53" s="18"/>
      <c r="F53" s="21"/>
      <c r="G53" s="21"/>
      <c r="H53" s="22" t="str">
        <f t="shared" si="4"/>
        <v/>
      </c>
      <c r="I53" s="23" t="str">
        <f>IF($H53="","",IF($H53&gt;=Settings!$B$7,"Critical",IF($H53&gt;=Settings!$B$6,"High",IF($H53&gt;=Settings!$B$5,"Medium","Low"))))</f>
        <v/>
      </c>
      <c r="J53" s="18"/>
      <c r="K53" s="20"/>
      <c r="L53" s="19"/>
      <c r="M53" s="18"/>
      <c r="N53" s="21"/>
      <c r="O53" s="21"/>
      <c r="P53" s="22" t="str">
        <f t="shared" si="5"/>
        <v/>
      </c>
      <c r="Q53" s="19"/>
      <c r="R53" s="23" t="str">
        <f t="shared" ca="1" si="6"/>
        <v/>
      </c>
      <c r="S53" t="str">
        <f t="shared" si="7"/>
        <v/>
      </c>
    </row>
    <row r="54" spans="1:19" x14ac:dyDescent="0.3">
      <c r="A54" s="18"/>
      <c r="B54" s="19"/>
      <c r="C54" s="20"/>
      <c r="D54" s="18"/>
      <c r="E54" s="18"/>
      <c r="F54" s="21"/>
      <c r="G54" s="21"/>
      <c r="H54" s="22" t="str">
        <f t="shared" si="4"/>
        <v/>
      </c>
      <c r="I54" s="23" t="str">
        <f>IF($H54="","",IF($H54&gt;=Settings!$B$7,"Critical",IF($H54&gt;=Settings!$B$6,"High",IF($H54&gt;=Settings!$B$5,"Medium","Low"))))</f>
        <v/>
      </c>
      <c r="J54" s="18"/>
      <c r="K54" s="20"/>
      <c r="L54" s="19"/>
      <c r="M54" s="18"/>
      <c r="N54" s="21"/>
      <c r="O54" s="21"/>
      <c r="P54" s="22" t="str">
        <f t="shared" si="5"/>
        <v/>
      </c>
      <c r="Q54" s="19"/>
      <c r="R54" s="23" t="str">
        <f t="shared" ca="1" si="6"/>
        <v/>
      </c>
      <c r="S54" t="str">
        <f t="shared" si="7"/>
        <v/>
      </c>
    </row>
    <row r="55" spans="1:19" x14ac:dyDescent="0.3">
      <c r="A55" s="18"/>
      <c r="B55" s="19"/>
      <c r="C55" s="20"/>
      <c r="D55" s="18"/>
      <c r="E55" s="18"/>
      <c r="F55" s="21"/>
      <c r="G55" s="21"/>
      <c r="H55" s="22" t="str">
        <f t="shared" si="4"/>
        <v/>
      </c>
      <c r="I55" s="23" t="str">
        <f>IF($H55="","",IF($H55&gt;=Settings!$B$7,"Critical",IF($H55&gt;=Settings!$B$6,"High",IF($H55&gt;=Settings!$B$5,"Medium","Low"))))</f>
        <v/>
      </c>
      <c r="J55" s="18"/>
      <c r="K55" s="20"/>
      <c r="L55" s="19"/>
      <c r="M55" s="18"/>
      <c r="N55" s="21"/>
      <c r="O55" s="21"/>
      <c r="P55" s="22" t="str">
        <f t="shared" si="5"/>
        <v/>
      </c>
      <c r="Q55" s="19"/>
      <c r="R55" s="23" t="str">
        <f t="shared" ca="1" si="6"/>
        <v/>
      </c>
      <c r="S55" t="str">
        <f t="shared" si="7"/>
        <v/>
      </c>
    </row>
    <row r="56" spans="1:19" x14ac:dyDescent="0.3">
      <c r="A56" s="18"/>
      <c r="B56" s="19"/>
      <c r="C56" s="20"/>
      <c r="D56" s="18"/>
      <c r="E56" s="18"/>
      <c r="F56" s="21"/>
      <c r="G56" s="21"/>
      <c r="H56" s="22" t="str">
        <f t="shared" si="4"/>
        <v/>
      </c>
      <c r="I56" s="23" t="str">
        <f>IF($H56="","",IF($H56&gt;=Settings!$B$7,"Critical",IF($H56&gt;=Settings!$B$6,"High",IF($H56&gt;=Settings!$B$5,"Medium","Low"))))</f>
        <v/>
      </c>
      <c r="J56" s="18"/>
      <c r="K56" s="20"/>
      <c r="L56" s="19"/>
      <c r="M56" s="18"/>
      <c r="N56" s="21"/>
      <c r="O56" s="21"/>
      <c r="P56" s="22" t="str">
        <f t="shared" si="5"/>
        <v/>
      </c>
      <c r="Q56" s="19"/>
      <c r="R56" s="23" t="str">
        <f t="shared" ca="1" si="6"/>
        <v/>
      </c>
      <c r="S56" t="str">
        <f t="shared" si="7"/>
        <v/>
      </c>
    </row>
    <row r="57" spans="1:19" x14ac:dyDescent="0.3">
      <c r="A57" s="18"/>
      <c r="B57" s="19"/>
      <c r="C57" s="20"/>
      <c r="D57" s="18"/>
      <c r="E57" s="18"/>
      <c r="F57" s="21"/>
      <c r="G57" s="21"/>
      <c r="H57" s="22" t="str">
        <f t="shared" si="4"/>
        <v/>
      </c>
      <c r="I57" s="23" t="str">
        <f>IF($H57="","",IF($H57&gt;=Settings!$B$7,"Critical",IF($H57&gt;=Settings!$B$6,"High",IF($H57&gt;=Settings!$B$5,"Medium","Low"))))</f>
        <v/>
      </c>
      <c r="J57" s="18"/>
      <c r="K57" s="20"/>
      <c r="L57" s="19"/>
      <c r="M57" s="18"/>
      <c r="N57" s="21"/>
      <c r="O57" s="21"/>
      <c r="P57" s="22" t="str">
        <f t="shared" si="5"/>
        <v/>
      </c>
      <c r="Q57" s="19"/>
      <c r="R57" s="23" t="str">
        <f t="shared" ca="1" si="6"/>
        <v/>
      </c>
      <c r="S57" t="str">
        <f t="shared" si="7"/>
        <v/>
      </c>
    </row>
    <row r="58" spans="1:19" x14ac:dyDescent="0.3">
      <c r="A58" s="18"/>
      <c r="B58" s="19"/>
      <c r="C58" s="20"/>
      <c r="D58" s="18"/>
      <c r="E58" s="18"/>
      <c r="F58" s="21"/>
      <c r="G58" s="21"/>
      <c r="H58" s="22" t="str">
        <f t="shared" si="4"/>
        <v/>
      </c>
      <c r="I58" s="23" t="str">
        <f>IF($H58="","",IF($H58&gt;=Settings!$B$7,"Critical",IF($H58&gt;=Settings!$B$6,"High",IF($H58&gt;=Settings!$B$5,"Medium","Low"))))</f>
        <v/>
      </c>
      <c r="J58" s="18"/>
      <c r="K58" s="20"/>
      <c r="L58" s="19"/>
      <c r="M58" s="18"/>
      <c r="N58" s="21"/>
      <c r="O58" s="21"/>
      <c r="P58" s="22" t="str">
        <f t="shared" si="5"/>
        <v/>
      </c>
      <c r="Q58" s="19"/>
      <c r="R58" s="23" t="str">
        <f t="shared" ca="1" si="6"/>
        <v/>
      </c>
      <c r="S58" t="str">
        <f t="shared" si="7"/>
        <v/>
      </c>
    </row>
    <row r="59" spans="1:19" x14ac:dyDescent="0.3">
      <c r="A59" s="18"/>
      <c r="B59" s="19"/>
      <c r="C59" s="20"/>
      <c r="D59" s="18"/>
      <c r="E59" s="18"/>
      <c r="F59" s="21"/>
      <c r="G59" s="21"/>
      <c r="H59" s="22" t="str">
        <f t="shared" si="4"/>
        <v/>
      </c>
      <c r="I59" s="23" t="str">
        <f>IF($H59="","",IF($H59&gt;=Settings!$B$7,"Critical",IF($H59&gt;=Settings!$B$6,"High",IF($H59&gt;=Settings!$B$5,"Medium","Low"))))</f>
        <v/>
      </c>
      <c r="J59" s="18"/>
      <c r="K59" s="20"/>
      <c r="L59" s="19"/>
      <c r="M59" s="18"/>
      <c r="N59" s="21"/>
      <c r="O59" s="21"/>
      <c r="P59" s="22" t="str">
        <f t="shared" si="5"/>
        <v/>
      </c>
      <c r="Q59" s="19"/>
      <c r="R59" s="23" t="str">
        <f t="shared" ca="1" si="6"/>
        <v/>
      </c>
      <c r="S59" t="str">
        <f t="shared" si="7"/>
        <v/>
      </c>
    </row>
    <row r="60" spans="1:19" x14ac:dyDescent="0.3">
      <c r="A60" s="18"/>
      <c r="B60" s="19"/>
      <c r="C60" s="20"/>
      <c r="D60" s="18"/>
      <c r="E60" s="18"/>
      <c r="F60" s="21"/>
      <c r="G60" s="21"/>
      <c r="H60" s="22" t="str">
        <f t="shared" si="4"/>
        <v/>
      </c>
      <c r="I60" s="23" t="str">
        <f>IF($H60="","",IF($H60&gt;=Settings!$B$7,"Critical",IF($H60&gt;=Settings!$B$6,"High",IF($H60&gt;=Settings!$B$5,"Medium","Low"))))</f>
        <v/>
      </c>
      <c r="J60" s="18"/>
      <c r="K60" s="20"/>
      <c r="L60" s="19"/>
      <c r="M60" s="18"/>
      <c r="N60" s="21"/>
      <c r="O60" s="21"/>
      <c r="P60" s="22" t="str">
        <f t="shared" si="5"/>
        <v/>
      </c>
      <c r="Q60" s="19"/>
      <c r="R60" s="23" t="str">
        <f t="shared" ca="1" si="6"/>
        <v/>
      </c>
      <c r="S60" t="str">
        <f t="shared" si="7"/>
        <v/>
      </c>
    </row>
    <row r="61" spans="1:19" x14ac:dyDescent="0.3">
      <c r="A61" s="18"/>
      <c r="B61" s="19"/>
      <c r="C61" s="20"/>
      <c r="D61" s="18"/>
      <c r="E61" s="18"/>
      <c r="F61" s="21"/>
      <c r="G61" s="21"/>
      <c r="H61" s="22" t="str">
        <f t="shared" si="4"/>
        <v/>
      </c>
      <c r="I61" s="23" t="str">
        <f>IF($H61="","",IF($H61&gt;=Settings!$B$7,"Critical",IF($H61&gt;=Settings!$B$6,"High",IF($H61&gt;=Settings!$B$5,"Medium","Low"))))</f>
        <v/>
      </c>
      <c r="J61" s="18"/>
      <c r="K61" s="20"/>
      <c r="L61" s="19"/>
      <c r="M61" s="18"/>
      <c r="N61" s="21"/>
      <c r="O61" s="21"/>
      <c r="P61" s="22" t="str">
        <f t="shared" si="5"/>
        <v/>
      </c>
      <c r="Q61" s="19"/>
      <c r="R61" s="23" t="str">
        <f t="shared" ca="1" si="6"/>
        <v/>
      </c>
      <c r="S61" t="str">
        <f t="shared" si="7"/>
        <v/>
      </c>
    </row>
    <row r="62" spans="1:19" x14ac:dyDescent="0.3">
      <c r="A62" s="18"/>
      <c r="B62" s="19"/>
      <c r="C62" s="20"/>
      <c r="D62" s="18"/>
      <c r="E62" s="18"/>
      <c r="F62" s="21"/>
      <c r="G62" s="21"/>
      <c r="H62" s="22" t="str">
        <f t="shared" si="4"/>
        <v/>
      </c>
      <c r="I62" s="23" t="str">
        <f>IF($H62="","",IF($H62&gt;=Settings!$B$7,"Critical",IF($H62&gt;=Settings!$B$6,"High",IF($H62&gt;=Settings!$B$5,"Medium","Low"))))</f>
        <v/>
      </c>
      <c r="J62" s="18"/>
      <c r="K62" s="20"/>
      <c r="L62" s="19"/>
      <c r="M62" s="18"/>
      <c r="N62" s="21"/>
      <c r="O62" s="21"/>
      <c r="P62" s="22" t="str">
        <f t="shared" si="5"/>
        <v/>
      </c>
      <c r="Q62" s="19"/>
      <c r="R62" s="23" t="str">
        <f t="shared" ca="1" si="6"/>
        <v/>
      </c>
      <c r="S62" t="str">
        <f t="shared" si="7"/>
        <v/>
      </c>
    </row>
    <row r="63" spans="1:19" x14ac:dyDescent="0.3">
      <c r="A63" s="18"/>
      <c r="B63" s="19"/>
      <c r="C63" s="20"/>
      <c r="D63" s="18"/>
      <c r="E63" s="18"/>
      <c r="F63" s="21"/>
      <c r="G63" s="21"/>
      <c r="H63" s="22" t="str">
        <f t="shared" si="4"/>
        <v/>
      </c>
      <c r="I63" s="23" t="str">
        <f>IF($H63="","",IF($H63&gt;=Settings!$B$7,"Critical",IF($H63&gt;=Settings!$B$6,"High",IF($H63&gt;=Settings!$B$5,"Medium","Low"))))</f>
        <v/>
      </c>
      <c r="J63" s="18"/>
      <c r="K63" s="20"/>
      <c r="L63" s="19"/>
      <c r="M63" s="18"/>
      <c r="N63" s="21"/>
      <c r="O63" s="21"/>
      <c r="P63" s="22" t="str">
        <f t="shared" si="5"/>
        <v/>
      </c>
      <c r="Q63" s="19"/>
      <c r="R63" s="23" t="str">
        <f t="shared" ca="1" si="6"/>
        <v/>
      </c>
      <c r="S63" t="str">
        <f t="shared" si="7"/>
        <v/>
      </c>
    </row>
    <row r="64" spans="1:19" x14ac:dyDescent="0.3">
      <c r="A64" s="18"/>
      <c r="B64" s="19"/>
      <c r="C64" s="20"/>
      <c r="D64" s="18"/>
      <c r="E64" s="18"/>
      <c r="F64" s="21"/>
      <c r="G64" s="21"/>
      <c r="H64" s="22" t="str">
        <f t="shared" si="4"/>
        <v/>
      </c>
      <c r="I64" s="23" t="str">
        <f>IF($H64="","",IF($H64&gt;=Settings!$B$7,"Critical",IF($H64&gt;=Settings!$B$6,"High",IF($H64&gt;=Settings!$B$5,"Medium","Low"))))</f>
        <v/>
      </c>
      <c r="J64" s="18"/>
      <c r="K64" s="20"/>
      <c r="L64" s="19"/>
      <c r="M64" s="18"/>
      <c r="N64" s="21"/>
      <c r="O64" s="21"/>
      <c r="P64" s="22" t="str">
        <f t="shared" si="5"/>
        <v/>
      </c>
      <c r="Q64" s="19"/>
      <c r="R64" s="23" t="str">
        <f t="shared" ca="1" si="6"/>
        <v/>
      </c>
      <c r="S64" t="str">
        <f t="shared" si="7"/>
        <v/>
      </c>
    </row>
    <row r="65" spans="1:19" x14ac:dyDescent="0.3">
      <c r="A65" s="18"/>
      <c r="B65" s="19"/>
      <c r="C65" s="20"/>
      <c r="D65" s="18"/>
      <c r="E65" s="18"/>
      <c r="F65" s="21"/>
      <c r="G65" s="21"/>
      <c r="H65" s="22" t="str">
        <f t="shared" si="4"/>
        <v/>
      </c>
      <c r="I65" s="23" t="str">
        <f>IF($H65="","",IF($H65&gt;=Settings!$B$7,"Critical",IF($H65&gt;=Settings!$B$6,"High",IF($H65&gt;=Settings!$B$5,"Medium","Low"))))</f>
        <v/>
      </c>
      <c r="J65" s="18"/>
      <c r="K65" s="20"/>
      <c r="L65" s="19"/>
      <c r="M65" s="18"/>
      <c r="N65" s="21"/>
      <c r="O65" s="21"/>
      <c r="P65" s="22" t="str">
        <f t="shared" si="5"/>
        <v/>
      </c>
      <c r="Q65" s="19"/>
      <c r="R65" s="23" t="str">
        <f t="shared" ca="1" si="6"/>
        <v/>
      </c>
      <c r="S65" t="str">
        <f t="shared" si="7"/>
        <v/>
      </c>
    </row>
    <row r="66" spans="1:19" x14ac:dyDescent="0.3">
      <c r="A66" s="18"/>
      <c r="B66" s="19"/>
      <c r="C66" s="20"/>
      <c r="D66" s="18"/>
      <c r="E66" s="18"/>
      <c r="F66" s="21"/>
      <c r="G66" s="21"/>
      <c r="H66" s="22" t="str">
        <f t="shared" si="4"/>
        <v/>
      </c>
      <c r="I66" s="23" t="str">
        <f>IF($H66="","",IF($H66&gt;=Settings!$B$7,"Critical",IF($H66&gt;=Settings!$B$6,"High",IF($H66&gt;=Settings!$B$5,"Medium","Low"))))</f>
        <v/>
      </c>
      <c r="J66" s="18"/>
      <c r="K66" s="20"/>
      <c r="L66" s="19"/>
      <c r="M66" s="18"/>
      <c r="N66" s="21"/>
      <c r="O66" s="21"/>
      <c r="P66" s="22" t="str">
        <f t="shared" si="5"/>
        <v/>
      </c>
      <c r="Q66" s="19"/>
      <c r="R66" s="23" t="str">
        <f t="shared" ca="1" si="6"/>
        <v/>
      </c>
      <c r="S66" t="str">
        <f t="shared" si="7"/>
        <v/>
      </c>
    </row>
    <row r="67" spans="1:19" x14ac:dyDescent="0.3">
      <c r="A67" s="18"/>
      <c r="B67" s="19"/>
      <c r="C67" s="20"/>
      <c r="D67" s="18"/>
      <c r="E67" s="18"/>
      <c r="F67" s="21"/>
      <c r="G67" s="21"/>
      <c r="H67" s="22" t="str">
        <f t="shared" si="4"/>
        <v/>
      </c>
      <c r="I67" s="23" t="str">
        <f>IF($H67="","",IF($H67&gt;=Settings!$B$7,"Critical",IF($H67&gt;=Settings!$B$6,"High",IF($H67&gt;=Settings!$B$5,"Medium","Low"))))</f>
        <v/>
      </c>
      <c r="J67" s="18"/>
      <c r="K67" s="20"/>
      <c r="L67" s="19"/>
      <c r="M67" s="18"/>
      <c r="N67" s="21"/>
      <c r="O67" s="21"/>
      <c r="P67" s="22" t="str">
        <f t="shared" si="5"/>
        <v/>
      </c>
      <c r="Q67" s="19"/>
      <c r="R67" s="23" t="str">
        <f t="shared" ca="1" si="6"/>
        <v/>
      </c>
      <c r="S67" t="str">
        <f t="shared" si="7"/>
        <v/>
      </c>
    </row>
    <row r="68" spans="1:19" x14ac:dyDescent="0.3">
      <c r="A68" s="18"/>
      <c r="B68" s="19"/>
      <c r="C68" s="20"/>
      <c r="D68" s="18"/>
      <c r="E68" s="18"/>
      <c r="F68" s="21"/>
      <c r="G68" s="21"/>
      <c r="H68" s="22" t="str">
        <f t="shared" si="4"/>
        <v/>
      </c>
      <c r="I68" s="23" t="str">
        <f>IF($H68="","",IF($H68&gt;=Settings!$B$7,"Critical",IF($H68&gt;=Settings!$B$6,"High",IF($H68&gt;=Settings!$B$5,"Medium","Low"))))</f>
        <v/>
      </c>
      <c r="J68" s="18"/>
      <c r="K68" s="20"/>
      <c r="L68" s="19"/>
      <c r="M68" s="18"/>
      <c r="N68" s="21"/>
      <c r="O68" s="21"/>
      <c r="P68" s="22" t="str">
        <f t="shared" si="5"/>
        <v/>
      </c>
      <c r="Q68" s="19"/>
      <c r="R68" s="23" t="str">
        <f t="shared" ca="1" si="6"/>
        <v/>
      </c>
      <c r="S68" t="str">
        <f t="shared" si="7"/>
        <v/>
      </c>
    </row>
    <row r="69" spans="1:19" x14ac:dyDescent="0.3">
      <c r="A69" s="18"/>
      <c r="B69" s="19"/>
      <c r="C69" s="20"/>
      <c r="D69" s="18"/>
      <c r="E69" s="18"/>
      <c r="F69" s="21"/>
      <c r="G69" s="21"/>
      <c r="H69" s="22" t="str">
        <f t="shared" si="4"/>
        <v/>
      </c>
      <c r="I69" s="23" t="str">
        <f>IF($H69="","",IF($H69&gt;=Settings!$B$7,"Critical",IF($H69&gt;=Settings!$B$6,"High",IF($H69&gt;=Settings!$B$5,"Medium","Low"))))</f>
        <v/>
      </c>
      <c r="J69" s="18"/>
      <c r="K69" s="20"/>
      <c r="L69" s="19"/>
      <c r="M69" s="18"/>
      <c r="N69" s="21"/>
      <c r="O69" s="21"/>
      <c r="P69" s="22" t="str">
        <f t="shared" si="5"/>
        <v/>
      </c>
      <c r="Q69" s="19"/>
      <c r="R69" s="23" t="str">
        <f t="shared" ca="1" si="6"/>
        <v/>
      </c>
      <c r="S69" t="str">
        <f t="shared" si="7"/>
        <v/>
      </c>
    </row>
    <row r="70" spans="1:19" x14ac:dyDescent="0.3">
      <c r="A70" s="18"/>
      <c r="B70" s="19"/>
      <c r="C70" s="20"/>
      <c r="D70" s="18"/>
      <c r="E70" s="18"/>
      <c r="F70" s="21"/>
      <c r="G70" s="21"/>
      <c r="H70" s="22" t="str">
        <f t="shared" ref="H70:H101" si="8">IF(OR($F70="",$G70=""),"",$F70*$G70)</f>
        <v/>
      </c>
      <c r="I70" s="23" t="str">
        <f>IF($H70="","",IF($H70&gt;=Settings!$B$7,"Critical",IF($H70&gt;=Settings!$B$6,"High",IF($H70&gt;=Settings!$B$5,"Medium","Low"))))</f>
        <v/>
      </c>
      <c r="J70" s="18"/>
      <c r="K70" s="20"/>
      <c r="L70" s="19"/>
      <c r="M70" s="18"/>
      <c r="N70" s="21"/>
      <c r="O70" s="21"/>
      <c r="P70" s="22" t="str">
        <f t="shared" ref="P70:P101" si="9">IF(OR($N70="",$O70=""),"",$N70*$O70)</f>
        <v/>
      </c>
      <c r="Q70" s="19"/>
      <c r="R70" s="23" t="str">
        <f t="shared" ref="R70:R101" ca="1" si="10">IF(OR($L70="",$M70="Closed",$M70="Became an issue"),"",IF($L70&lt;TODAY(),"Overdue",""))</f>
        <v/>
      </c>
      <c r="S70" t="str">
        <f t="shared" ref="S70:S101" si="11">IF(AND($H70&lt;&gt;"",OR($M70="Open",$M70="Monitoring")),$H70+(1000-ROW())/10000,"")</f>
        <v/>
      </c>
    </row>
    <row r="71" spans="1:19" x14ac:dyDescent="0.3">
      <c r="A71" s="18"/>
      <c r="B71" s="19"/>
      <c r="C71" s="20"/>
      <c r="D71" s="18"/>
      <c r="E71" s="18"/>
      <c r="F71" s="21"/>
      <c r="G71" s="21"/>
      <c r="H71" s="22" t="str">
        <f t="shared" si="8"/>
        <v/>
      </c>
      <c r="I71" s="23" t="str">
        <f>IF($H71="","",IF($H71&gt;=Settings!$B$7,"Critical",IF($H71&gt;=Settings!$B$6,"High",IF($H71&gt;=Settings!$B$5,"Medium","Low"))))</f>
        <v/>
      </c>
      <c r="J71" s="18"/>
      <c r="K71" s="20"/>
      <c r="L71" s="19"/>
      <c r="M71" s="18"/>
      <c r="N71" s="21"/>
      <c r="O71" s="21"/>
      <c r="P71" s="22" t="str">
        <f t="shared" si="9"/>
        <v/>
      </c>
      <c r="Q71" s="19"/>
      <c r="R71" s="23" t="str">
        <f t="shared" ca="1" si="10"/>
        <v/>
      </c>
      <c r="S71" t="str">
        <f t="shared" si="11"/>
        <v/>
      </c>
    </row>
    <row r="72" spans="1:19" x14ac:dyDescent="0.3">
      <c r="A72" s="18"/>
      <c r="B72" s="19"/>
      <c r="C72" s="20"/>
      <c r="D72" s="18"/>
      <c r="E72" s="18"/>
      <c r="F72" s="21"/>
      <c r="G72" s="21"/>
      <c r="H72" s="22" t="str">
        <f t="shared" si="8"/>
        <v/>
      </c>
      <c r="I72" s="23" t="str">
        <f>IF($H72="","",IF($H72&gt;=Settings!$B$7,"Critical",IF($H72&gt;=Settings!$B$6,"High",IF($H72&gt;=Settings!$B$5,"Medium","Low"))))</f>
        <v/>
      </c>
      <c r="J72" s="18"/>
      <c r="K72" s="20"/>
      <c r="L72" s="19"/>
      <c r="M72" s="18"/>
      <c r="N72" s="21"/>
      <c r="O72" s="21"/>
      <c r="P72" s="22" t="str">
        <f t="shared" si="9"/>
        <v/>
      </c>
      <c r="Q72" s="19"/>
      <c r="R72" s="23" t="str">
        <f t="shared" ca="1" si="10"/>
        <v/>
      </c>
      <c r="S72" t="str">
        <f t="shared" si="11"/>
        <v/>
      </c>
    </row>
    <row r="73" spans="1:19" x14ac:dyDescent="0.3">
      <c r="A73" s="18"/>
      <c r="B73" s="19"/>
      <c r="C73" s="20"/>
      <c r="D73" s="18"/>
      <c r="E73" s="18"/>
      <c r="F73" s="21"/>
      <c r="G73" s="21"/>
      <c r="H73" s="22" t="str">
        <f t="shared" si="8"/>
        <v/>
      </c>
      <c r="I73" s="23" t="str">
        <f>IF($H73="","",IF($H73&gt;=Settings!$B$7,"Critical",IF($H73&gt;=Settings!$B$6,"High",IF($H73&gt;=Settings!$B$5,"Medium","Low"))))</f>
        <v/>
      </c>
      <c r="J73" s="18"/>
      <c r="K73" s="20"/>
      <c r="L73" s="19"/>
      <c r="M73" s="18"/>
      <c r="N73" s="21"/>
      <c r="O73" s="21"/>
      <c r="P73" s="22" t="str">
        <f t="shared" si="9"/>
        <v/>
      </c>
      <c r="Q73" s="19"/>
      <c r="R73" s="23" t="str">
        <f t="shared" ca="1" si="10"/>
        <v/>
      </c>
      <c r="S73" t="str">
        <f t="shared" si="11"/>
        <v/>
      </c>
    </row>
    <row r="74" spans="1:19" x14ac:dyDescent="0.3">
      <c r="A74" s="18"/>
      <c r="B74" s="19"/>
      <c r="C74" s="20"/>
      <c r="D74" s="18"/>
      <c r="E74" s="18"/>
      <c r="F74" s="21"/>
      <c r="G74" s="21"/>
      <c r="H74" s="22" t="str">
        <f t="shared" si="8"/>
        <v/>
      </c>
      <c r="I74" s="23" t="str">
        <f>IF($H74="","",IF($H74&gt;=Settings!$B$7,"Critical",IF($H74&gt;=Settings!$B$6,"High",IF($H74&gt;=Settings!$B$5,"Medium","Low"))))</f>
        <v/>
      </c>
      <c r="J74" s="18"/>
      <c r="K74" s="20"/>
      <c r="L74" s="19"/>
      <c r="M74" s="18"/>
      <c r="N74" s="21"/>
      <c r="O74" s="21"/>
      <c r="P74" s="22" t="str">
        <f t="shared" si="9"/>
        <v/>
      </c>
      <c r="Q74" s="19"/>
      <c r="R74" s="23" t="str">
        <f t="shared" ca="1" si="10"/>
        <v/>
      </c>
      <c r="S74" t="str">
        <f t="shared" si="11"/>
        <v/>
      </c>
    </row>
    <row r="75" spans="1:19" x14ac:dyDescent="0.3">
      <c r="A75" s="18"/>
      <c r="B75" s="19"/>
      <c r="C75" s="20"/>
      <c r="D75" s="18"/>
      <c r="E75" s="18"/>
      <c r="F75" s="21"/>
      <c r="G75" s="21"/>
      <c r="H75" s="22" t="str">
        <f t="shared" si="8"/>
        <v/>
      </c>
      <c r="I75" s="23" t="str">
        <f>IF($H75="","",IF($H75&gt;=Settings!$B$7,"Critical",IF($H75&gt;=Settings!$B$6,"High",IF($H75&gt;=Settings!$B$5,"Medium","Low"))))</f>
        <v/>
      </c>
      <c r="J75" s="18"/>
      <c r="K75" s="20"/>
      <c r="L75" s="19"/>
      <c r="M75" s="18"/>
      <c r="N75" s="21"/>
      <c r="O75" s="21"/>
      <c r="P75" s="22" t="str">
        <f t="shared" si="9"/>
        <v/>
      </c>
      <c r="Q75" s="19"/>
      <c r="R75" s="23" t="str">
        <f t="shared" ca="1" si="10"/>
        <v/>
      </c>
      <c r="S75" t="str">
        <f t="shared" si="11"/>
        <v/>
      </c>
    </row>
    <row r="76" spans="1:19" x14ac:dyDescent="0.3">
      <c r="A76" s="18"/>
      <c r="B76" s="19"/>
      <c r="C76" s="20"/>
      <c r="D76" s="18"/>
      <c r="E76" s="18"/>
      <c r="F76" s="21"/>
      <c r="G76" s="21"/>
      <c r="H76" s="22" t="str">
        <f t="shared" si="8"/>
        <v/>
      </c>
      <c r="I76" s="23" t="str">
        <f>IF($H76="","",IF($H76&gt;=Settings!$B$7,"Critical",IF($H76&gt;=Settings!$B$6,"High",IF($H76&gt;=Settings!$B$5,"Medium","Low"))))</f>
        <v/>
      </c>
      <c r="J76" s="18"/>
      <c r="K76" s="20"/>
      <c r="L76" s="19"/>
      <c r="M76" s="18"/>
      <c r="N76" s="21"/>
      <c r="O76" s="21"/>
      <c r="P76" s="22" t="str">
        <f t="shared" si="9"/>
        <v/>
      </c>
      <c r="Q76" s="19"/>
      <c r="R76" s="23" t="str">
        <f t="shared" ca="1" si="10"/>
        <v/>
      </c>
      <c r="S76" t="str">
        <f t="shared" si="11"/>
        <v/>
      </c>
    </row>
    <row r="77" spans="1:19" x14ac:dyDescent="0.3">
      <c r="A77" s="18"/>
      <c r="B77" s="19"/>
      <c r="C77" s="20"/>
      <c r="D77" s="18"/>
      <c r="E77" s="18"/>
      <c r="F77" s="21"/>
      <c r="G77" s="21"/>
      <c r="H77" s="22" t="str">
        <f t="shared" si="8"/>
        <v/>
      </c>
      <c r="I77" s="23" t="str">
        <f>IF($H77="","",IF($H77&gt;=Settings!$B$7,"Critical",IF($H77&gt;=Settings!$B$6,"High",IF($H77&gt;=Settings!$B$5,"Medium","Low"))))</f>
        <v/>
      </c>
      <c r="J77" s="18"/>
      <c r="K77" s="20"/>
      <c r="L77" s="19"/>
      <c r="M77" s="18"/>
      <c r="N77" s="21"/>
      <c r="O77" s="21"/>
      <c r="P77" s="22" t="str">
        <f t="shared" si="9"/>
        <v/>
      </c>
      <c r="Q77" s="19"/>
      <c r="R77" s="23" t="str">
        <f t="shared" ca="1" si="10"/>
        <v/>
      </c>
      <c r="S77" t="str">
        <f t="shared" si="11"/>
        <v/>
      </c>
    </row>
    <row r="78" spans="1:19" x14ac:dyDescent="0.3">
      <c r="A78" s="18"/>
      <c r="B78" s="19"/>
      <c r="C78" s="20"/>
      <c r="D78" s="18"/>
      <c r="E78" s="18"/>
      <c r="F78" s="21"/>
      <c r="G78" s="21"/>
      <c r="H78" s="22" t="str">
        <f t="shared" si="8"/>
        <v/>
      </c>
      <c r="I78" s="23" t="str">
        <f>IF($H78="","",IF($H78&gt;=Settings!$B$7,"Critical",IF($H78&gt;=Settings!$B$6,"High",IF($H78&gt;=Settings!$B$5,"Medium","Low"))))</f>
        <v/>
      </c>
      <c r="J78" s="18"/>
      <c r="K78" s="20"/>
      <c r="L78" s="19"/>
      <c r="M78" s="18"/>
      <c r="N78" s="21"/>
      <c r="O78" s="21"/>
      <c r="P78" s="22" t="str">
        <f t="shared" si="9"/>
        <v/>
      </c>
      <c r="Q78" s="19"/>
      <c r="R78" s="23" t="str">
        <f t="shared" ca="1" si="10"/>
        <v/>
      </c>
      <c r="S78" t="str">
        <f t="shared" si="11"/>
        <v/>
      </c>
    </row>
    <row r="79" spans="1:19" x14ac:dyDescent="0.3">
      <c r="A79" s="18"/>
      <c r="B79" s="19"/>
      <c r="C79" s="20"/>
      <c r="D79" s="18"/>
      <c r="E79" s="18"/>
      <c r="F79" s="21"/>
      <c r="G79" s="21"/>
      <c r="H79" s="22" t="str">
        <f t="shared" si="8"/>
        <v/>
      </c>
      <c r="I79" s="23" t="str">
        <f>IF($H79="","",IF($H79&gt;=Settings!$B$7,"Critical",IF($H79&gt;=Settings!$B$6,"High",IF($H79&gt;=Settings!$B$5,"Medium","Low"))))</f>
        <v/>
      </c>
      <c r="J79" s="18"/>
      <c r="K79" s="20"/>
      <c r="L79" s="19"/>
      <c r="M79" s="18"/>
      <c r="N79" s="21"/>
      <c r="O79" s="21"/>
      <c r="P79" s="22" t="str">
        <f t="shared" si="9"/>
        <v/>
      </c>
      <c r="Q79" s="19"/>
      <c r="R79" s="23" t="str">
        <f t="shared" ca="1" si="10"/>
        <v/>
      </c>
      <c r="S79" t="str">
        <f t="shared" si="11"/>
        <v/>
      </c>
    </row>
    <row r="80" spans="1:19" x14ac:dyDescent="0.3">
      <c r="A80" s="18"/>
      <c r="B80" s="19"/>
      <c r="C80" s="20"/>
      <c r="D80" s="18"/>
      <c r="E80" s="18"/>
      <c r="F80" s="21"/>
      <c r="G80" s="21"/>
      <c r="H80" s="22" t="str">
        <f t="shared" si="8"/>
        <v/>
      </c>
      <c r="I80" s="23" t="str">
        <f>IF($H80="","",IF($H80&gt;=Settings!$B$7,"Critical",IF($H80&gt;=Settings!$B$6,"High",IF($H80&gt;=Settings!$B$5,"Medium","Low"))))</f>
        <v/>
      </c>
      <c r="J80" s="18"/>
      <c r="K80" s="20"/>
      <c r="L80" s="19"/>
      <c r="M80" s="18"/>
      <c r="N80" s="21"/>
      <c r="O80" s="21"/>
      <c r="P80" s="22" t="str">
        <f t="shared" si="9"/>
        <v/>
      </c>
      <c r="Q80" s="19"/>
      <c r="R80" s="23" t="str">
        <f t="shared" ca="1" si="10"/>
        <v/>
      </c>
      <c r="S80" t="str">
        <f t="shared" si="11"/>
        <v/>
      </c>
    </row>
    <row r="81" spans="1:19" x14ac:dyDescent="0.3">
      <c r="A81" s="18"/>
      <c r="B81" s="19"/>
      <c r="C81" s="20"/>
      <c r="D81" s="18"/>
      <c r="E81" s="18"/>
      <c r="F81" s="21"/>
      <c r="G81" s="21"/>
      <c r="H81" s="22" t="str">
        <f t="shared" si="8"/>
        <v/>
      </c>
      <c r="I81" s="23" t="str">
        <f>IF($H81="","",IF($H81&gt;=Settings!$B$7,"Critical",IF($H81&gt;=Settings!$B$6,"High",IF($H81&gt;=Settings!$B$5,"Medium","Low"))))</f>
        <v/>
      </c>
      <c r="J81" s="18"/>
      <c r="K81" s="20"/>
      <c r="L81" s="19"/>
      <c r="M81" s="18"/>
      <c r="N81" s="21"/>
      <c r="O81" s="21"/>
      <c r="P81" s="22" t="str">
        <f t="shared" si="9"/>
        <v/>
      </c>
      <c r="Q81" s="19"/>
      <c r="R81" s="23" t="str">
        <f t="shared" ca="1" si="10"/>
        <v/>
      </c>
      <c r="S81" t="str">
        <f t="shared" si="11"/>
        <v/>
      </c>
    </row>
    <row r="82" spans="1:19" x14ac:dyDescent="0.3">
      <c r="A82" s="18"/>
      <c r="B82" s="19"/>
      <c r="C82" s="20"/>
      <c r="D82" s="18"/>
      <c r="E82" s="18"/>
      <c r="F82" s="21"/>
      <c r="G82" s="21"/>
      <c r="H82" s="22" t="str">
        <f t="shared" si="8"/>
        <v/>
      </c>
      <c r="I82" s="23" t="str">
        <f>IF($H82="","",IF($H82&gt;=Settings!$B$7,"Critical",IF($H82&gt;=Settings!$B$6,"High",IF($H82&gt;=Settings!$B$5,"Medium","Low"))))</f>
        <v/>
      </c>
      <c r="J82" s="18"/>
      <c r="K82" s="20"/>
      <c r="L82" s="19"/>
      <c r="M82" s="18"/>
      <c r="N82" s="21"/>
      <c r="O82" s="21"/>
      <c r="P82" s="22" t="str">
        <f t="shared" si="9"/>
        <v/>
      </c>
      <c r="Q82" s="19"/>
      <c r="R82" s="23" t="str">
        <f t="shared" ca="1" si="10"/>
        <v/>
      </c>
      <c r="S82" t="str">
        <f t="shared" si="11"/>
        <v/>
      </c>
    </row>
    <row r="83" spans="1:19" x14ac:dyDescent="0.3">
      <c r="A83" s="18"/>
      <c r="B83" s="19"/>
      <c r="C83" s="20"/>
      <c r="D83" s="18"/>
      <c r="E83" s="18"/>
      <c r="F83" s="21"/>
      <c r="G83" s="21"/>
      <c r="H83" s="22" t="str">
        <f t="shared" si="8"/>
        <v/>
      </c>
      <c r="I83" s="23" t="str">
        <f>IF($H83="","",IF($H83&gt;=Settings!$B$7,"Critical",IF($H83&gt;=Settings!$B$6,"High",IF($H83&gt;=Settings!$B$5,"Medium","Low"))))</f>
        <v/>
      </c>
      <c r="J83" s="18"/>
      <c r="K83" s="20"/>
      <c r="L83" s="19"/>
      <c r="M83" s="18"/>
      <c r="N83" s="21"/>
      <c r="O83" s="21"/>
      <c r="P83" s="22" t="str">
        <f t="shared" si="9"/>
        <v/>
      </c>
      <c r="Q83" s="19"/>
      <c r="R83" s="23" t="str">
        <f t="shared" ca="1" si="10"/>
        <v/>
      </c>
      <c r="S83" t="str">
        <f t="shared" si="11"/>
        <v/>
      </c>
    </row>
    <row r="84" spans="1:19" x14ac:dyDescent="0.3">
      <c r="A84" s="18"/>
      <c r="B84" s="19"/>
      <c r="C84" s="20"/>
      <c r="D84" s="18"/>
      <c r="E84" s="18"/>
      <c r="F84" s="21"/>
      <c r="G84" s="21"/>
      <c r="H84" s="22" t="str">
        <f t="shared" si="8"/>
        <v/>
      </c>
      <c r="I84" s="23" t="str">
        <f>IF($H84="","",IF($H84&gt;=Settings!$B$7,"Critical",IF($H84&gt;=Settings!$B$6,"High",IF($H84&gt;=Settings!$B$5,"Medium","Low"))))</f>
        <v/>
      </c>
      <c r="J84" s="18"/>
      <c r="K84" s="20"/>
      <c r="L84" s="19"/>
      <c r="M84" s="18"/>
      <c r="N84" s="21"/>
      <c r="O84" s="21"/>
      <c r="P84" s="22" t="str">
        <f t="shared" si="9"/>
        <v/>
      </c>
      <c r="Q84" s="19"/>
      <c r="R84" s="23" t="str">
        <f t="shared" ca="1" si="10"/>
        <v/>
      </c>
      <c r="S84" t="str">
        <f t="shared" si="11"/>
        <v/>
      </c>
    </row>
    <row r="85" spans="1:19" x14ac:dyDescent="0.3">
      <c r="A85" s="18"/>
      <c r="B85" s="19"/>
      <c r="C85" s="20"/>
      <c r="D85" s="18"/>
      <c r="E85" s="18"/>
      <c r="F85" s="21"/>
      <c r="G85" s="21"/>
      <c r="H85" s="22" t="str">
        <f t="shared" si="8"/>
        <v/>
      </c>
      <c r="I85" s="23" t="str">
        <f>IF($H85="","",IF($H85&gt;=Settings!$B$7,"Critical",IF($H85&gt;=Settings!$B$6,"High",IF($H85&gt;=Settings!$B$5,"Medium","Low"))))</f>
        <v/>
      </c>
      <c r="J85" s="18"/>
      <c r="K85" s="20"/>
      <c r="L85" s="19"/>
      <c r="M85" s="18"/>
      <c r="N85" s="21"/>
      <c r="O85" s="21"/>
      <c r="P85" s="22" t="str">
        <f t="shared" si="9"/>
        <v/>
      </c>
      <c r="Q85" s="19"/>
      <c r="R85" s="23" t="str">
        <f t="shared" ca="1" si="10"/>
        <v/>
      </c>
      <c r="S85" t="str">
        <f t="shared" si="11"/>
        <v/>
      </c>
    </row>
    <row r="86" spans="1:19" x14ac:dyDescent="0.3">
      <c r="A86" s="18"/>
      <c r="B86" s="19"/>
      <c r="C86" s="20"/>
      <c r="D86" s="18"/>
      <c r="E86" s="18"/>
      <c r="F86" s="21"/>
      <c r="G86" s="21"/>
      <c r="H86" s="22" t="str">
        <f t="shared" si="8"/>
        <v/>
      </c>
      <c r="I86" s="23" t="str">
        <f>IF($H86="","",IF($H86&gt;=Settings!$B$7,"Critical",IF($H86&gt;=Settings!$B$6,"High",IF($H86&gt;=Settings!$B$5,"Medium","Low"))))</f>
        <v/>
      </c>
      <c r="J86" s="18"/>
      <c r="K86" s="20"/>
      <c r="L86" s="19"/>
      <c r="M86" s="18"/>
      <c r="N86" s="21"/>
      <c r="O86" s="21"/>
      <c r="P86" s="22" t="str">
        <f t="shared" si="9"/>
        <v/>
      </c>
      <c r="Q86" s="19"/>
      <c r="R86" s="23" t="str">
        <f t="shared" ca="1" si="10"/>
        <v/>
      </c>
      <c r="S86" t="str">
        <f t="shared" si="11"/>
        <v/>
      </c>
    </row>
    <row r="87" spans="1:19" x14ac:dyDescent="0.3">
      <c r="A87" s="18"/>
      <c r="B87" s="19"/>
      <c r="C87" s="20"/>
      <c r="D87" s="18"/>
      <c r="E87" s="18"/>
      <c r="F87" s="21"/>
      <c r="G87" s="21"/>
      <c r="H87" s="22" t="str">
        <f t="shared" si="8"/>
        <v/>
      </c>
      <c r="I87" s="23" t="str">
        <f>IF($H87="","",IF($H87&gt;=Settings!$B$7,"Critical",IF($H87&gt;=Settings!$B$6,"High",IF($H87&gt;=Settings!$B$5,"Medium","Low"))))</f>
        <v/>
      </c>
      <c r="J87" s="18"/>
      <c r="K87" s="20"/>
      <c r="L87" s="19"/>
      <c r="M87" s="18"/>
      <c r="N87" s="21"/>
      <c r="O87" s="21"/>
      <c r="P87" s="22" t="str">
        <f t="shared" si="9"/>
        <v/>
      </c>
      <c r="Q87" s="19"/>
      <c r="R87" s="23" t="str">
        <f t="shared" ca="1" si="10"/>
        <v/>
      </c>
      <c r="S87" t="str">
        <f t="shared" si="11"/>
        <v/>
      </c>
    </row>
    <row r="88" spans="1:19" x14ac:dyDescent="0.3">
      <c r="A88" s="18"/>
      <c r="B88" s="19"/>
      <c r="C88" s="20"/>
      <c r="D88" s="18"/>
      <c r="E88" s="18"/>
      <c r="F88" s="21"/>
      <c r="G88" s="21"/>
      <c r="H88" s="22" t="str">
        <f t="shared" si="8"/>
        <v/>
      </c>
      <c r="I88" s="23" t="str">
        <f>IF($H88="","",IF($H88&gt;=Settings!$B$7,"Critical",IF($H88&gt;=Settings!$B$6,"High",IF($H88&gt;=Settings!$B$5,"Medium","Low"))))</f>
        <v/>
      </c>
      <c r="J88" s="18"/>
      <c r="K88" s="20"/>
      <c r="L88" s="19"/>
      <c r="M88" s="18"/>
      <c r="N88" s="21"/>
      <c r="O88" s="21"/>
      <c r="P88" s="22" t="str">
        <f t="shared" si="9"/>
        <v/>
      </c>
      <c r="Q88" s="19"/>
      <c r="R88" s="23" t="str">
        <f t="shared" ca="1" si="10"/>
        <v/>
      </c>
      <c r="S88" t="str">
        <f t="shared" si="11"/>
        <v/>
      </c>
    </row>
    <row r="89" spans="1:19" x14ac:dyDescent="0.3">
      <c r="A89" s="18"/>
      <c r="B89" s="19"/>
      <c r="C89" s="20"/>
      <c r="D89" s="18"/>
      <c r="E89" s="18"/>
      <c r="F89" s="21"/>
      <c r="G89" s="21"/>
      <c r="H89" s="22" t="str">
        <f t="shared" si="8"/>
        <v/>
      </c>
      <c r="I89" s="23" t="str">
        <f>IF($H89="","",IF($H89&gt;=Settings!$B$7,"Critical",IF($H89&gt;=Settings!$B$6,"High",IF($H89&gt;=Settings!$B$5,"Medium","Low"))))</f>
        <v/>
      </c>
      <c r="J89" s="18"/>
      <c r="K89" s="20"/>
      <c r="L89" s="19"/>
      <c r="M89" s="18"/>
      <c r="N89" s="21"/>
      <c r="O89" s="21"/>
      <c r="P89" s="22" t="str">
        <f t="shared" si="9"/>
        <v/>
      </c>
      <c r="Q89" s="19"/>
      <c r="R89" s="23" t="str">
        <f t="shared" ca="1" si="10"/>
        <v/>
      </c>
      <c r="S89" t="str">
        <f t="shared" si="11"/>
        <v/>
      </c>
    </row>
    <row r="90" spans="1:19" x14ac:dyDescent="0.3">
      <c r="A90" s="18"/>
      <c r="B90" s="19"/>
      <c r="C90" s="20"/>
      <c r="D90" s="18"/>
      <c r="E90" s="18"/>
      <c r="F90" s="21"/>
      <c r="G90" s="21"/>
      <c r="H90" s="22" t="str">
        <f t="shared" si="8"/>
        <v/>
      </c>
      <c r="I90" s="23" t="str">
        <f>IF($H90="","",IF($H90&gt;=Settings!$B$7,"Critical",IF($H90&gt;=Settings!$B$6,"High",IF($H90&gt;=Settings!$B$5,"Medium","Low"))))</f>
        <v/>
      </c>
      <c r="J90" s="18"/>
      <c r="K90" s="20"/>
      <c r="L90" s="19"/>
      <c r="M90" s="18"/>
      <c r="N90" s="21"/>
      <c r="O90" s="21"/>
      <c r="P90" s="22" t="str">
        <f t="shared" si="9"/>
        <v/>
      </c>
      <c r="Q90" s="19"/>
      <c r="R90" s="23" t="str">
        <f t="shared" ca="1" si="10"/>
        <v/>
      </c>
      <c r="S90" t="str">
        <f t="shared" si="11"/>
        <v/>
      </c>
    </row>
    <row r="91" spans="1:19" x14ac:dyDescent="0.3">
      <c r="A91" s="18"/>
      <c r="B91" s="19"/>
      <c r="C91" s="20"/>
      <c r="D91" s="18"/>
      <c r="E91" s="18"/>
      <c r="F91" s="21"/>
      <c r="G91" s="21"/>
      <c r="H91" s="22" t="str">
        <f t="shared" si="8"/>
        <v/>
      </c>
      <c r="I91" s="23" t="str">
        <f>IF($H91="","",IF($H91&gt;=Settings!$B$7,"Critical",IF($H91&gt;=Settings!$B$6,"High",IF($H91&gt;=Settings!$B$5,"Medium","Low"))))</f>
        <v/>
      </c>
      <c r="J91" s="18"/>
      <c r="K91" s="20"/>
      <c r="L91" s="19"/>
      <c r="M91" s="18"/>
      <c r="N91" s="21"/>
      <c r="O91" s="21"/>
      <c r="P91" s="22" t="str">
        <f t="shared" si="9"/>
        <v/>
      </c>
      <c r="Q91" s="19"/>
      <c r="R91" s="23" t="str">
        <f t="shared" ca="1" si="10"/>
        <v/>
      </c>
      <c r="S91" t="str">
        <f t="shared" si="11"/>
        <v/>
      </c>
    </row>
    <row r="92" spans="1:19" x14ac:dyDescent="0.3">
      <c r="A92" s="18"/>
      <c r="B92" s="19"/>
      <c r="C92" s="20"/>
      <c r="D92" s="18"/>
      <c r="E92" s="18"/>
      <c r="F92" s="21"/>
      <c r="G92" s="21"/>
      <c r="H92" s="22" t="str">
        <f t="shared" si="8"/>
        <v/>
      </c>
      <c r="I92" s="23" t="str">
        <f>IF($H92="","",IF($H92&gt;=Settings!$B$7,"Critical",IF($H92&gt;=Settings!$B$6,"High",IF($H92&gt;=Settings!$B$5,"Medium","Low"))))</f>
        <v/>
      </c>
      <c r="J92" s="18"/>
      <c r="K92" s="20"/>
      <c r="L92" s="19"/>
      <c r="M92" s="18"/>
      <c r="N92" s="21"/>
      <c r="O92" s="21"/>
      <c r="P92" s="22" t="str">
        <f t="shared" si="9"/>
        <v/>
      </c>
      <c r="Q92" s="19"/>
      <c r="R92" s="23" t="str">
        <f t="shared" ca="1" si="10"/>
        <v/>
      </c>
      <c r="S92" t="str">
        <f t="shared" si="11"/>
        <v/>
      </c>
    </row>
    <row r="93" spans="1:19" x14ac:dyDescent="0.3">
      <c r="A93" s="18"/>
      <c r="B93" s="19"/>
      <c r="C93" s="20"/>
      <c r="D93" s="18"/>
      <c r="E93" s="18"/>
      <c r="F93" s="21"/>
      <c r="G93" s="21"/>
      <c r="H93" s="22" t="str">
        <f t="shared" si="8"/>
        <v/>
      </c>
      <c r="I93" s="23" t="str">
        <f>IF($H93="","",IF($H93&gt;=Settings!$B$7,"Critical",IF($H93&gt;=Settings!$B$6,"High",IF($H93&gt;=Settings!$B$5,"Medium","Low"))))</f>
        <v/>
      </c>
      <c r="J93" s="18"/>
      <c r="K93" s="20"/>
      <c r="L93" s="19"/>
      <c r="M93" s="18"/>
      <c r="N93" s="21"/>
      <c r="O93" s="21"/>
      <c r="P93" s="22" t="str">
        <f t="shared" si="9"/>
        <v/>
      </c>
      <c r="Q93" s="19"/>
      <c r="R93" s="23" t="str">
        <f t="shared" ca="1" si="10"/>
        <v/>
      </c>
      <c r="S93" t="str">
        <f t="shared" si="11"/>
        <v/>
      </c>
    </row>
    <row r="94" spans="1:19" x14ac:dyDescent="0.3">
      <c r="A94" s="18"/>
      <c r="B94" s="19"/>
      <c r="C94" s="20"/>
      <c r="D94" s="18"/>
      <c r="E94" s="18"/>
      <c r="F94" s="21"/>
      <c r="G94" s="21"/>
      <c r="H94" s="22" t="str">
        <f t="shared" si="8"/>
        <v/>
      </c>
      <c r="I94" s="23" t="str">
        <f>IF($H94="","",IF($H94&gt;=Settings!$B$7,"Critical",IF($H94&gt;=Settings!$B$6,"High",IF($H94&gt;=Settings!$B$5,"Medium","Low"))))</f>
        <v/>
      </c>
      <c r="J94" s="18"/>
      <c r="K94" s="20"/>
      <c r="L94" s="19"/>
      <c r="M94" s="18"/>
      <c r="N94" s="21"/>
      <c r="O94" s="21"/>
      <c r="P94" s="22" t="str">
        <f t="shared" si="9"/>
        <v/>
      </c>
      <c r="Q94" s="19"/>
      <c r="R94" s="23" t="str">
        <f t="shared" ca="1" si="10"/>
        <v/>
      </c>
      <c r="S94" t="str">
        <f t="shared" si="11"/>
        <v/>
      </c>
    </row>
    <row r="95" spans="1:19" x14ac:dyDescent="0.3">
      <c r="A95" s="18"/>
      <c r="B95" s="19"/>
      <c r="C95" s="20"/>
      <c r="D95" s="18"/>
      <c r="E95" s="18"/>
      <c r="F95" s="21"/>
      <c r="G95" s="21"/>
      <c r="H95" s="22" t="str">
        <f t="shared" si="8"/>
        <v/>
      </c>
      <c r="I95" s="23" t="str">
        <f>IF($H95="","",IF($H95&gt;=Settings!$B$7,"Critical",IF($H95&gt;=Settings!$B$6,"High",IF($H95&gt;=Settings!$B$5,"Medium","Low"))))</f>
        <v/>
      </c>
      <c r="J95" s="18"/>
      <c r="K95" s="20"/>
      <c r="L95" s="19"/>
      <c r="M95" s="18"/>
      <c r="N95" s="21"/>
      <c r="O95" s="21"/>
      <c r="P95" s="22" t="str">
        <f t="shared" si="9"/>
        <v/>
      </c>
      <c r="Q95" s="19"/>
      <c r="R95" s="23" t="str">
        <f t="shared" ca="1" si="10"/>
        <v/>
      </c>
      <c r="S95" t="str">
        <f t="shared" si="11"/>
        <v/>
      </c>
    </row>
    <row r="96" spans="1:19" x14ac:dyDescent="0.3">
      <c r="A96" s="18"/>
      <c r="B96" s="19"/>
      <c r="C96" s="20"/>
      <c r="D96" s="18"/>
      <c r="E96" s="18"/>
      <c r="F96" s="21"/>
      <c r="G96" s="21"/>
      <c r="H96" s="22" t="str">
        <f t="shared" si="8"/>
        <v/>
      </c>
      <c r="I96" s="23" t="str">
        <f>IF($H96="","",IF($H96&gt;=Settings!$B$7,"Critical",IF($H96&gt;=Settings!$B$6,"High",IF($H96&gt;=Settings!$B$5,"Medium","Low"))))</f>
        <v/>
      </c>
      <c r="J96" s="18"/>
      <c r="K96" s="20"/>
      <c r="L96" s="19"/>
      <c r="M96" s="18"/>
      <c r="N96" s="21"/>
      <c r="O96" s="21"/>
      <c r="P96" s="22" t="str">
        <f t="shared" si="9"/>
        <v/>
      </c>
      <c r="Q96" s="19"/>
      <c r="R96" s="23" t="str">
        <f t="shared" ca="1" si="10"/>
        <v/>
      </c>
      <c r="S96" t="str">
        <f t="shared" si="11"/>
        <v/>
      </c>
    </row>
    <row r="97" spans="1:19" x14ac:dyDescent="0.3">
      <c r="A97" s="18"/>
      <c r="B97" s="19"/>
      <c r="C97" s="20"/>
      <c r="D97" s="18"/>
      <c r="E97" s="18"/>
      <c r="F97" s="21"/>
      <c r="G97" s="21"/>
      <c r="H97" s="22" t="str">
        <f t="shared" si="8"/>
        <v/>
      </c>
      <c r="I97" s="23" t="str">
        <f>IF($H97="","",IF($H97&gt;=Settings!$B$7,"Critical",IF($H97&gt;=Settings!$B$6,"High",IF($H97&gt;=Settings!$B$5,"Medium","Low"))))</f>
        <v/>
      </c>
      <c r="J97" s="18"/>
      <c r="K97" s="20"/>
      <c r="L97" s="19"/>
      <c r="M97" s="18"/>
      <c r="N97" s="21"/>
      <c r="O97" s="21"/>
      <c r="P97" s="22" t="str">
        <f t="shared" si="9"/>
        <v/>
      </c>
      <c r="Q97" s="19"/>
      <c r="R97" s="23" t="str">
        <f t="shared" ca="1" si="10"/>
        <v/>
      </c>
      <c r="S97" t="str">
        <f t="shared" si="11"/>
        <v/>
      </c>
    </row>
    <row r="98" spans="1:19" x14ac:dyDescent="0.3">
      <c r="A98" s="18"/>
      <c r="B98" s="19"/>
      <c r="C98" s="20"/>
      <c r="D98" s="18"/>
      <c r="E98" s="18"/>
      <c r="F98" s="21"/>
      <c r="G98" s="21"/>
      <c r="H98" s="22" t="str">
        <f t="shared" si="8"/>
        <v/>
      </c>
      <c r="I98" s="23" t="str">
        <f>IF($H98="","",IF($H98&gt;=Settings!$B$7,"Critical",IF($H98&gt;=Settings!$B$6,"High",IF($H98&gt;=Settings!$B$5,"Medium","Low"))))</f>
        <v/>
      </c>
      <c r="J98" s="18"/>
      <c r="K98" s="20"/>
      <c r="L98" s="19"/>
      <c r="M98" s="18"/>
      <c r="N98" s="21"/>
      <c r="O98" s="21"/>
      <c r="P98" s="22" t="str">
        <f t="shared" si="9"/>
        <v/>
      </c>
      <c r="Q98" s="19"/>
      <c r="R98" s="23" t="str">
        <f t="shared" ca="1" si="10"/>
        <v/>
      </c>
      <c r="S98" t="str">
        <f t="shared" si="11"/>
        <v/>
      </c>
    </row>
    <row r="99" spans="1:19" x14ac:dyDescent="0.3">
      <c r="A99" s="18"/>
      <c r="B99" s="19"/>
      <c r="C99" s="20"/>
      <c r="D99" s="18"/>
      <c r="E99" s="18"/>
      <c r="F99" s="21"/>
      <c r="G99" s="21"/>
      <c r="H99" s="22" t="str">
        <f t="shared" si="8"/>
        <v/>
      </c>
      <c r="I99" s="23" t="str">
        <f>IF($H99="","",IF($H99&gt;=Settings!$B$7,"Critical",IF($H99&gt;=Settings!$B$6,"High",IF($H99&gt;=Settings!$B$5,"Medium","Low"))))</f>
        <v/>
      </c>
      <c r="J99" s="18"/>
      <c r="K99" s="20"/>
      <c r="L99" s="19"/>
      <c r="M99" s="18"/>
      <c r="N99" s="21"/>
      <c r="O99" s="21"/>
      <c r="P99" s="22" t="str">
        <f t="shared" si="9"/>
        <v/>
      </c>
      <c r="Q99" s="19"/>
      <c r="R99" s="23" t="str">
        <f t="shared" ca="1" si="10"/>
        <v/>
      </c>
      <c r="S99" t="str">
        <f t="shared" si="11"/>
        <v/>
      </c>
    </row>
    <row r="100" spans="1:19" x14ac:dyDescent="0.3">
      <c r="A100" s="18"/>
      <c r="B100" s="19"/>
      <c r="C100" s="20"/>
      <c r="D100" s="18"/>
      <c r="E100" s="18"/>
      <c r="F100" s="21"/>
      <c r="G100" s="21"/>
      <c r="H100" s="22" t="str">
        <f t="shared" si="8"/>
        <v/>
      </c>
      <c r="I100" s="23" t="str">
        <f>IF($H100="","",IF($H100&gt;=Settings!$B$7,"Critical",IF($H100&gt;=Settings!$B$6,"High",IF($H100&gt;=Settings!$B$5,"Medium","Low"))))</f>
        <v/>
      </c>
      <c r="J100" s="18"/>
      <c r="K100" s="20"/>
      <c r="L100" s="19"/>
      <c r="M100" s="18"/>
      <c r="N100" s="21"/>
      <c r="O100" s="21"/>
      <c r="P100" s="22" t="str">
        <f t="shared" si="9"/>
        <v/>
      </c>
      <c r="Q100" s="19"/>
      <c r="R100" s="23" t="str">
        <f t="shared" ca="1" si="10"/>
        <v/>
      </c>
      <c r="S100" t="str">
        <f t="shared" si="11"/>
        <v/>
      </c>
    </row>
    <row r="101" spans="1:19" x14ac:dyDescent="0.3">
      <c r="A101" s="18"/>
      <c r="B101" s="19"/>
      <c r="C101" s="20"/>
      <c r="D101" s="18"/>
      <c r="E101" s="18"/>
      <c r="F101" s="21"/>
      <c r="G101" s="21"/>
      <c r="H101" s="22" t="str">
        <f t="shared" si="8"/>
        <v/>
      </c>
      <c r="I101" s="23" t="str">
        <f>IF($H101="","",IF($H101&gt;=Settings!$B$7,"Critical",IF($H101&gt;=Settings!$B$6,"High",IF($H101&gt;=Settings!$B$5,"Medium","Low"))))</f>
        <v/>
      </c>
      <c r="J101" s="18"/>
      <c r="K101" s="20"/>
      <c r="L101" s="19"/>
      <c r="M101" s="18"/>
      <c r="N101" s="21"/>
      <c r="O101" s="21"/>
      <c r="P101" s="22" t="str">
        <f t="shared" si="9"/>
        <v/>
      </c>
      <c r="Q101" s="19"/>
      <c r="R101" s="23" t="str">
        <f t="shared" ca="1" si="10"/>
        <v/>
      </c>
      <c r="S101" t="str">
        <f t="shared" si="11"/>
        <v/>
      </c>
    </row>
    <row r="102" spans="1:19" x14ac:dyDescent="0.3">
      <c r="A102" s="18"/>
      <c r="B102" s="19"/>
      <c r="C102" s="20"/>
      <c r="D102" s="18"/>
      <c r="E102" s="18"/>
      <c r="F102" s="21"/>
      <c r="G102" s="21"/>
      <c r="H102" s="22" t="str">
        <f t="shared" ref="H102:H133" si="12">IF(OR($F102="",$G102=""),"",$F102*$G102)</f>
        <v/>
      </c>
      <c r="I102" s="23" t="str">
        <f>IF($H102="","",IF($H102&gt;=Settings!$B$7,"Critical",IF($H102&gt;=Settings!$B$6,"High",IF($H102&gt;=Settings!$B$5,"Medium","Low"))))</f>
        <v/>
      </c>
      <c r="J102" s="18"/>
      <c r="K102" s="20"/>
      <c r="L102" s="19"/>
      <c r="M102" s="18"/>
      <c r="N102" s="21"/>
      <c r="O102" s="21"/>
      <c r="P102" s="22" t="str">
        <f t="shared" ref="P102:P133" si="13">IF(OR($N102="",$O102=""),"",$N102*$O102)</f>
        <v/>
      </c>
      <c r="Q102" s="19"/>
      <c r="R102" s="23" t="str">
        <f t="shared" ref="R102:R133" ca="1" si="14">IF(OR($L102="",$M102="Closed",$M102="Became an issue"),"",IF($L102&lt;TODAY(),"Overdue",""))</f>
        <v/>
      </c>
      <c r="S102" t="str">
        <f t="shared" ref="S102:S133" si="15">IF(AND($H102&lt;&gt;"",OR($M102="Open",$M102="Monitoring")),$H102+(1000-ROW())/10000,"")</f>
        <v/>
      </c>
    </row>
    <row r="103" spans="1:19" x14ac:dyDescent="0.3">
      <c r="A103" s="18"/>
      <c r="B103" s="19"/>
      <c r="C103" s="20"/>
      <c r="D103" s="18"/>
      <c r="E103" s="18"/>
      <c r="F103" s="21"/>
      <c r="G103" s="21"/>
      <c r="H103" s="22" t="str">
        <f t="shared" si="12"/>
        <v/>
      </c>
      <c r="I103" s="23" t="str">
        <f>IF($H103="","",IF($H103&gt;=Settings!$B$7,"Critical",IF($H103&gt;=Settings!$B$6,"High",IF($H103&gt;=Settings!$B$5,"Medium","Low"))))</f>
        <v/>
      </c>
      <c r="J103" s="18"/>
      <c r="K103" s="20"/>
      <c r="L103" s="19"/>
      <c r="M103" s="18"/>
      <c r="N103" s="21"/>
      <c r="O103" s="21"/>
      <c r="P103" s="22" t="str">
        <f t="shared" si="13"/>
        <v/>
      </c>
      <c r="Q103" s="19"/>
      <c r="R103" s="23" t="str">
        <f t="shared" ca="1" si="14"/>
        <v/>
      </c>
      <c r="S103" t="str">
        <f t="shared" si="15"/>
        <v/>
      </c>
    </row>
    <row r="104" spans="1:19" x14ac:dyDescent="0.3">
      <c r="A104" s="18"/>
      <c r="B104" s="19"/>
      <c r="C104" s="20"/>
      <c r="D104" s="18"/>
      <c r="E104" s="18"/>
      <c r="F104" s="21"/>
      <c r="G104" s="21"/>
      <c r="H104" s="22" t="str">
        <f t="shared" si="12"/>
        <v/>
      </c>
      <c r="I104" s="23" t="str">
        <f>IF($H104="","",IF($H104&gt;=Settings!$B$7,"Critical",IF($H104&gt;=Settings!$B$6,"High",IF($H104&gt;=Settings!$B$5,"Medium","Low"))))</f>
        <v/>
      </c>
      <c r="J104" s="18"/>
      <c r="K104" s="20"/>
      <c r="L104" s="19"/>
      <c r="M104" s="18"/>
      <c r="N104" s="21"/>
      <c r="O104" s="21"/>
      <c r="P104" s="22" t="str">
        <f t="shared" si="13"/>
        <v/>
      </c>
      <c r="Q104" s="19"/>
      <c r="R104" s="23" t="str">
        <f t="shared" ca="1" si="14"/>
        <v/>
      </c>
      <c r="S104" t="str">
        <f t="shared" si="15"/>
        <v/>
      </c>
    </row>
    <row r="105" spans="1:19" x14ac:dyDescent="0.3">
      <c r="A105" s="18"/>
      <c r="B105" s="19"/>
      <c r="C105" s="20"/>
      <c r="D105" s="18"/>
      <c r="E105" s="18"/>
      <c r="F105" s="21"/>
      <c r="G105" s="21"/>
      <c r="H105" s="22" t="str">
        <f t="shared" si="12"/>
        <v/>
      </c>
      <c r="I105" s="23" t="str">
        <f>IF($H105="","",IF($H105&gt;=Settings!$B$7,"Critical",IF($H105&gt;=Settings!$B$6,"High",IF($H105&gt;=Settings!$B$5,"Medium","Low"))))</f>
        <v/>
      </c>
      <c r="J105" s="18"/>
      <c r="K105" s="20"/>
      <c r="L105" s="19"/>
      <c r="M105" s="18"/>
      <c r="N105" s="21"/>
      <c r="O105" s="21"/>
      <c r="P105" s="22" t="str">
        <f t="shared" si="13"/>
        <v/>
      </c>
      <c r="Q105" s="19"/>
      <c r="R105" s="23" t="str">
        <f t="shared" ca="1" si="14"/>
        <v/>
      </c>
      <c r="S105" t="str">
        <f t="shared" si="15"/>
        <v/>
      </c>
    </row>
    <row r="106" spans="1:19" x14ac:dyDescent="0.3">
      <c r="A106" s="18"/>
      <c r="B106" s="19"/>
      <c r="C106" s="20"/>
      <c r="D106" s="18"/>
      <c r="E106" s="18"/>
      <c r="F106" s="21"/>
      <c r="G106" s="21"/>
      <c r="H106" s="22" t="str">
        <f t="shared" si="12"/>
        <v/>
      </c>
      <c r="I106" s="23" t="str">
        <f>IF($H106="","",IF($H106&gt;=Settings!$B$7,"Critical",IF($H106&gt;=Settings!$B$6,"High",IF($H106&gt;=Settings!$B$5,"Medium","Low"))))</f>
        <v/>
      </c>
      <c r="J106" s="18"/>
      <c r="K106" s="20"/>
      <c r="L106" s="19"/>
      <c r="M106" s="18"/>
      <c r="N106" s="21"/>
      <c r="O106" s="21"/>
      <c r="P106" s="22" t="str">
        <f t="shared" si="13"/>
        <v/>
      </c>
      <c r="Q106" s="19"/>
      <c r="R106" s="23" t="str">
        <f t="shared" ca="1" si="14"/>
        <v/>
      </c>
      <c r="S106" t="str">
        <f t="shared" si="15"/>
        <v/>
      </c>
    </row>
    <row r="107" spans="1:19" x14ac:dyDescent="0.3">
      <c r="A107" s="18"/>
      <c r="B107" s="19"/>
      <c r="C107" s="20"/>
      <c r="D107" s="18"/>
      <c r="E107" s="18"/>
      <c r="F107" s="21"/>
      <c r="G107" s="21"/>
      <c r="H107" s="22" t="str">
        <f t="shared" si="12"/>
        <v/>
      </c>
      <c r="I107" s="23" t="str">
        <f>IF($H107="","",IF($H107&gt;=Settings!$B$7,"Critical",IF($H107&gt;=Settings!$B$6,"High",IF($H107&gt;=Settings!$B$5,"Medium","Low"))))</f>
        <v/>
      </c>
      <c r="J107" s="18"/>
      <c r="K107" s="20"/>
      <c r="L107" s="19"/>
      <c r="M107" s="18"/>
      <c r="N107" s="21"/>
      <c r="O107" s="21"/>
      <c r="P107" s="22" t="str">
        <f t="shared" si="13"/>
        <v/>
      </c>
      <c r="Q107" s="19"/>
      <c r="R107" s="23" t="str">
        <f t="shared" ca="1" si="14"/>
        <v/>
      </c>
      <c r="S107" t="str">
        <f t="shared" si="15"/>
        <v/>
      </c>
    </row>
    <row r="108" spans="1:19" x14ac:dyDescent="0.3">
      <c r="A108" s="18"/>
      <c r="B108" s="19"/>
      <c r="C108" s="20"/>
      <c r="D108" s="18"/>
      <c r="E108" s="18"/>
      <c r="F108" s="21"/>
      <c r="G108" s="21"/>
      <c r="H108" s="22" t="str">
        <f t="shared" si="12"/>
        <v/>
      </c>
      <c r="I108" s="23" t="str">
        <f>IF($H108="","",IF($H108&gt;=Settings!$B$7,"Critical",IF($H108&gt;=Settings!$B$6,"High",IF($H108&gt;=Settings!$B$5,"Medium","Low"))))</f>
        <v/>
      </c>
      <c r="J108" s="18"/>
      <c r="K108" s="20"/>
      <c r="L108" s="19"/>
      <c r="M108" s="18"/>
      <c r="N108" s="21"/>
      <c r="O108" s="21"/>
      <c r="P108" s="22" t="str">
        <f t="shared" si="13"/>
        <v/>
      </c>
      <c r="Q108" s="19"/>
      <c r="R108" s="23" t="str">
        <f t="shared" ca="1" si="14"/>
        <v/>
      </c>
      <c r="S108" t="str">
        <f t="shared" si="15"/>
        <v/>
      </c>
    </row>
    <row r="109" spans="1:19" x14ac:dyDescent="0.3">
      <c r="A109" s="18"/>
      <c r="B109" s="19"/>
      <c r="C109" s="20"/>
      <c r="D109" s="18"/>
      <c r="E109" s="18"/>
      <c r="F109" s="21"/>
      <c r="G109" s="21"/>
      <c r="H109" s="22" t="str">
        <f t="shared" si="12"/>
        <v/>
      </c>
      <c r="I109" s="23" t="str">
        <f>IF($H109="","",IF($H109&gt;=Settings!$B$7,"Critical",IF($H109&gt;=Settings!$B$6,"High",IF($H109&gt;=Settings!$B$5,"Medium","Low"))))</f>
        <v/>
      </c>
      <c r="J109" s="18"/>
      <c r="K109" s="20"/>
      <c r="L109" s="19"/>
      <c r="M109" s="18"/>
      <c r="N109" s="21"/>
      <c r="O109" s="21"/>
      <c r="P109" s="22" t="str">
        <f t="shared" si="13"/>
        <v/>
      </c>
      <c r="Q109" s="19"/>
      <c r="R109" s="23" t="str">
        <f t="shared" ca="1" si="14"/>
        <v/>
      </c>
      <c r="S109" t="str">
        <f t="shared" si="15"/>
        <v/>
      </c>
    </row>
    <row r="110" spans="1:19" x14ac:dyDescent="0.3">
      <c r="A110" s="18"/>
      <c r="B110" s="19"/>
      <c r="C110" s="20"/>
      <c r="D110" s="18"/>
      <c r="E110" s="18"/>
      <c r="F110" s="21"/>
      <c r="G110" s="21"/>
      <c r="H110" s="22" t="str">
        <f t="shared" si="12"/>
        <v/>
      </c>
      <c r="I110" s="23" t="str">
        <f>IF($H110="","",IF($H110&gt;=Settings!$B$7,"Critical",IF($H110&gt;=Settings!$B$6,"High",IF($H110&gt;=Settings!$B$5,"Medium","Low"))))</f>
        <v/>
      </c>
      <c r="J110" s="18"/>
      <c r="K110" s="20"/>
      <c r="L110" s="19"/>
      <c r="M110" s="18"/>
      <c r="N110" s="21"/>
      <c r="O110" s="21"/>
      <c r="P110" s="22" t="str">
        <f t="shared" si="13"/>
        <v/>
      </c>
      <c r="Q110" s="19"/>
      <c r="R110" s="23" t="str">
        <f t="shared" ca="1" si="14"/>
        <v/>
      </c>
      <c r="S110" t="str">
        <f t="shared" si="15"/>
        <v/>
      </c>
    </row>
    <row r="111" spans="1:19" x14ac:dyDescent="0.3">
      <c r="A111" s="18"/>
      <c r="B111" s="19"/>
      <c r="C111" s="20"/>
      <c r="D111" s="18"/>
      <c r="E111" s="18"/>
      <c r="F111" s="21"/>
      <c r="G111" s="21"/>
      <c r="H111" s="22" t="str">
        <f t="shared" si="12"/>
        <v/>
      </c>
      <c r="I111" s="23" t="str">
        <f>IF($H111="","",IF($H111&gt;=Settings!$B$7,"Critical",IF($H111&gt;=Settings!$B$6,"High",IF($H111&gt;=Settings!$B$5,"Medium","Low"))))</f>
        <v/>
      </c>
      <c r="J111" s="18"/>
      <c r="K111" s="20"/>
      <c r="L111" s="19"/>
      <c r="M111" s="18"/>
      <c r="N111" s="21"/>
      <c r="O111" s="21"/>
      <c r="P111" s="22" t="str">
        <f t="shared" si="13"/>
        <v/>
      </c>
      <c r="Q111" s="19"/>
      <c r="R111" s="23" t="str">
        <f t="shared" ca="1" si="14"/>
        <v/>
      </c>
      <c r="S111" t="str">
        <f t="shared" si="15"/>
        <v/>
      </c>
    </row>
    <row r="112" spans="1:19" x14ac:dyDescent="0.3">
      <c r="A112" s="18"/>
      <c r="B112" s="19"/>
      <c r="C112" s="20"/>
      <c r="D112" s="18"/>
      <c r="E112" s="18"/>
      <c r="F112" s="21"/>
      <c r="G112" s="21"/>
      <c r="H112" s="22" t="str">
        <f t="shared" si="12"/>
        <v/>
      </c>
      <c r="I112" s="23" t="str">
        <f>IF($H112="","",IF($H112&gt;=Settings!$B$7,"Critical",IF($H112&gt;=Settings!$B$6,"High",IF($H112&gt;=Settings!$B$5,"Medium","Low"))))</f>
        <v/>
      </c>
      <c r="J112" s="18"/>
      <c r="K112" s="20"/>
      <c r="L112" s="19"/>
      <c r="M112" s="18"/>
      <c r="N112" s="21"/>
      <c r="O112" s="21"/>
      <c r="P112" s="22" t="str">
        <f t="shared" si="13"/>
        <v/>
      </c>
      <c r="Q112" s="19"/>
      <c r="R112" s="23" t="str">
        <f t="shared" ca="1" si="14"/>
        <v/>
      </c>
      <c r="S112" t="str">
        <f t="shared" si="15"/>
        <v/>
      </c>
    </row>
    <row r="113" spans="1:19" x14ac:dyDescent="0.3">
      <c r="A113" s="18"/>
      <c r="B113" s="19"/>
      <c r="C113" s="20"/>
      <c r="D113" s="18"/>
      <c r="E113" s="18"/>
      <c r="F113" s="21"/>
      <c r="G113" s="21"/>
      <c r="H113" s="22" t="str">
        <f t="shared" si="12"/>
        <v/>
      </c>
      <c r="I113" s="23" t="str">
        <f>IF($H113="","",IF($H113&gt;=Settings!$B$7,"Critical",IF($H113&gt;=Settings!$B$6,"High",IF($H113&gt;=Settings!$B$5,"Medium","Low"))))</f>
        <v/>
      </c>
      <c r="J113" s="18"/>
      <c r="K113" s="20"/>
      <c r="L113" s="19"/>
      <c r="M113" s="18"/>
      <c r="N113" s="21"/>
      <c r="O113" s="21"/>
      <c r="P113" s="22" t="str">
        <f t="shared" si="13"/>
        <v/>
      </c>
      <c r="Q113" s="19"/>
      <c r="R113" s="23" t="str">
        <f t="shared" ca="1" si="14"/>
        <v/>
      </c>
      <c r="S113" t="str">
        <f t="shared" si="15"/>
        <v/>
      </c>
    </row>
    <row r="114" spans="1:19" x14ac:dyDescent="0.3">
      <c r="A114" s="18"/>
      <c r="B114" s="19"/>
      <c r="C114" s="20"/>
      <c r="D114" s="18"/>
      <c r="E114" s="18"/>
      <c r="F114" s="21"/>
      <c r="G114" s="21"/>
      <c r="H114" s="22" t="str">
        <f t="shared" si="12"/>
        <v/>
      </c>
      <c r="I114" s="23" t="str">
        <f>IF($H114="","",IF($H114&gt;=Settings!$B$7,"Critical",IF($H114&gt;=Settings!$B$6,"High",IF($H114&gt;=Settings!$B$5,"Medium","Low"))))</f>
        <v/>
      </c>
      <c r="J114" s="18"/>
      <c r="K114" s="20"/>
      <c r="L114" s="19"/>
      <c r="M114" s="18"/>
      <c r="N114" s="21"/>
      <c r="O114" s="21"/>
      <c r="P114" s="22" t="str">
        <f t="shared" si="13"/>
        <v/>
      </c>
      <c r="Q114" s="19"/>
      <c r="R114" s="23" t="str">
        <f t="shared" ca="1" si="14"/>
        <v/>
      </c>
      <c r="S114" t="str">
        <f t="shared" si="15"/>
        <v/>
      </c>
    </row>
    <row r="115" spans="1:19" x14ac:dyDescent="0.3">
      <c r="A115" s="18"/>
      <c r="B115" s="19"/>
      <c r="C115" s="20"/>
      <c r="D115" s="18"/>
      <c r="E115" s="18"/>
      <c r="F115" s="21"/>
      <c r="G115" s="21"/>
      <c r="H115" s="22" t="str">
        <f t="shared" si="12"/>
        <v/>
      </c>
      <c r="I115" s="23" t="str">
        <f>IF($H115="","",IF($H115&gt;=Settings!$B$7,"Critical",IF($H115&gt;=Settings!$B$6,"High",IF($H115&gt;=Settings!$B$5,"Medium","Low"))))</f>
        <v/>
      </c>
      <c r="J115" s="18"/>
      <c r="K115" s="20"/>
      <c r="L115" s="19"/>
      <c r="M115" s="18"/>
      <c r="N115" s="21"/>
      <c r="O115" s="21"/>
      <c r="P115" s="22" t="str">
        <f t="shared" si="13"/>
        <v/>
      </c>
      <c r="Q115" s="19"/>
      <c r="R115" s="23" t="str">
        <f t="shared" ca="1" si="14"/>
        <v/>
      </c>
      <c r="S115" t="str">
        <f t="shared" si="15"/>
        <v/>
      </c>
    </row>
    <row r="116" spans="1:19" x14ac:dyDescent="0.3">
      <c r="A116" s="18"/>
      <c r="B116" s="19"/>
      <c r="C116" s="20"/>
      <c r="D116" s="18"/>
      <c r="E116" s="18"/>
      <c r="F116" s="21"/>
      <c r="G116" s="21"/>
      <c r="H116" s="22" t="str">
        <f t="shared" si="12"/>
        <v/>
      </c>
      <c r="I116" s="23" t="str">
        <f>IF($H116="","",IF($H116&gt;=Settings!$B$7,"Critical",IF($H116&gt;=Settings!$B$6,"High",IF($H116&gt;=Settings!$B$5,"Medium","Low"))))</f>
        <v/>
      </c>
      <c r="J116" s="18"/>
      <c r="K116" s="20"/>
      <c r="L116" s="19"/>
      <c r="M116" s="18"/>
      <c r="N116" s="21"/>
      <c r="O116" s="21"/>
      <c r="P116" s="22" t="str">
        <f t="shared" si="13"/>
        <v/>
      </c>
      <c r="Q116" s="19"/>
      <c r="R116" s="23" t="str">
        <f t="shared" ca="1" si="14"/>
        <v/>
      </c>
      <c r="S116" t="str">
        <f t="shared" si="15"/>
        <v/>
      </c>
    </row>
    <row r="117" spans="1:19" x14ac:dyDescent="0.3">
      <c r="A117" s="18"/>
      <c r="B117" s="19"/>
      <c r="C117" s="20"/>
      <c r="D117" s="18"/>
      <c r="E117" s="18"/>
      <c r="F117" s="21"/>
      <c r="G117" s="21"/>
      <c r="H117" s="22" t="str">
        <f t="shared" si="12"/>
        <v/>
      </c>
      <c r="I117" s="23" t="str">
        <f>IF($H117="","",IF($H117&gt;=Settings!$B$7,"Critical",IF($H117&gt;=Settings!$B$6,"High",IF($H117&gt;=Settings!$B$5,"Medium","Low"))))</f>
        <v/>
      </c>
      <c r="J117" s="18"/>
      <c r="K117" s="20"/>
      <c r="L117" s="19"/>
      <c r="M117" s="18"/>
      <c r="N117" s="21"/>
      <c r="O117" s="21"/>
      <c r="P117" s="22" t="str">
        <f t="shared" si="13"/>
        <v/>
      </c>
      <c r="Q117" s="19"/>
      <c r="R117" s="23" t="str">
        <f t="shared" ca="1" si="14"/>
        <v/>
      </c>
      <c r="S117" t="str">
        <f t="shared" si="15"/>
        <v/>
      </c>
    </row>
    <row r="118" spans="1:19" x14ac:dyDescent="0.3">
      <c r="A118" s="18"/>
      <c r="B118" s="19"/>
      <c r="C118" s="20"/>
      <c r="D118" s="18"/>
      <c r="E118" s="18"/>
      <c r="F118" s="21"/>
      <c r="G118" s="21"/>
      <c r="H118" s="22" t="str">
        <f t="shared" si="12"/>
        <v/>
      </c>
      <c r="I118" s="23" t="str">
        <f>IF($H118="","",IF($H118&gt;=Settings!$B$7,"Critical",IF($H118&gt;=Settings!$B$6,"High",IF($H118&gt;=Settings!$B$5,"Medium","Low"))))</f>
        <v/>
      </c>
      <c r="J118" s="18"/>
      <c r="K118" s="20"/>
      <c r="L118" s="19"/>
      <c r="M118" s="18"/>
      <c r="N118" s="21"/>
      <c r="O118" s="21"/>
      <c r="P118" s="22" t="str">
        <f t="shared" si="13"/>
        <v/>
      </c>
      <c r="Q118" s="19"/>
      <c r="R118" s="23" t="str">
        <f t="shared" ca="1" si="14"/>
        <v/>
      </c>
      <c r="S118" t="str">
        <f t="shared" si="15"/>
        <v/>
      </c>
    </row>
    <row r="119" spans="1:19" x14ac:dyDescent="0.3">
      <c r="A119" s="18"/>
      <c r="B119" s="19"/>
      <c r="C119" s="20"/>
      <c r="D119" s="18"/>
      <c r="E119" s="18"/>
      <c r="F119" s="21"/>
      <c r="G119" s="21"/>
      <c r="H119" s="22" t="str">
        <f t="shared" si="12"/>
        <v/>
      </c>
      <c r="I119" s="23" t="str">
        <f>IF($H119="","",IF($H119&gt;=Settings!$B$7,"Critical",IF($H119&gt;=Settings!$B$6,"High",IF($H119&gt;=Settings!$B$5,"Medium","Low"))))</f>
        <v/>
      </c>
      <c r="J119" s="18"/>
      <c r="K119" s="20"/>
      <c r="L119" s="19"/>
      <c r="M119" s="18"/>
      <c r="N119" s="21"/>
      <c r="O119" s="21"/>
      <c r="P119" s="22" t="str">
        <f t="shared" si="13"/>
        <v/>
      </c>
      <c r="Q119" s="19"/>
      <c r="R119" s="23" t="str">
        <f t="shared" ca="1" si="14"/>
        <v/>
      </c>
      <c r="S119" t="str">
        <f t="shared" si="15"/>
        <v/>
      </c>
    </row>
    <row r="120" spans="1:19" x14ac:dyDescent="0.3">
      <c r="A120" s="18"/>
      <c r="B120" s="19"/>
      <c r="C120" s="20"/>
      <c r="D120" s="18"/>
      <c r="E120" s="18"/>
      <c r="F120" s="21"/>
      <c r="G120" s="21"/>
      <c r="H120" s="22" t="str">
        <f t="shared" si="12"/>
        <v/>
      </c>
      <c r="I120" s="23" t="str">
        <f>IF($H120="","",IF($H120&gt;=Settings!$B$7,"Critical",IF($H120&gt;=Settings!$B$6,"High",IF($H120&gt;=Settings!$B$5,"Medium","Low"))))</f>
        <v/>
      </c>
      <c r="J120" s="18"/>
      <c r="K120" s="20"/>
      <c r="L120" s="19"/>
      <c r="M120" s="18"/>
      <c r="N120" s="21"/>
      <c r="O120" s="21"/>
      <c r="P120" s="22" t="str">
        <f t="shared" si="13"/>
        <v/>
      </c>
      <c r="Q120" s="19"/>
      <c r="R120" s="23" t="str">
        <f t="shared" ca="1" si="14"/>
        <v/>
      </c>
      <c r="S120" t="str">
        <f t="shared" si="15"/>
        <v/>
      </c>
    </row>
    <row r="121" spans="1:19" x14ac:dyDescent="0.3">
      <c r="A121" s="18"/>
      <c r="B121" s="19"/>
      <c r="C121" s="20"/>
      <c r="D121" s="18"/>
      <c r="E121" s="18"/>
      <c r="F121" s="21"/>
      <c r="G121" s="21"/>
      <c r="H121" s="22" t="str">
        <f t="shared" si="12"/>
        <v/>
      </c>
      <c r="I121" s="23" t="str">
        <f>IF($H121="","",IF($H121&gt;=Settings!$B$7,"Critical",IF($H121&gt;=Settings!$B$6,"High",IF($H121&gt;=Settings!$B$5,"Medium","Low"))))</f>
        <v/>
      </c>
      <c r="J121" s="18"/>
      <c r="K121" s="20"/>
      <c r="L121" s="19"/>
      <c r="M121" s="18"/>
      <c r="N121" s="21"/>
      <c r="O121" s="21"/>
      <c r="P121" s="22" t="str">
        <f t="shared" si="13"/>
        <v/>
      </c>
      <c r="Q121" s="19"/>
      <c r="R121" s="23" t="str">
        <f t="shared" ca="1" si="14"/>
        <v/>
      </c>
      <c r="S121" t="str">
        <f t="shared" si="15"/>
        <v/>
      </c>
    </row>
    <row r="122" spans="1:19" x14ac:dyDescent="0.3">
      <c r="A122" s="18"/>
      <c r="B122" s="19"/>
      <c r="C122" s="20"/>
      <c r="D122" s="18"/>
      <c r="E122" s="18"/>
      <c r="F122" s="21"/>
      <c r="G122" s="21"/>
      <c r="H122" s="22" t="str">
        <f t="shared" si="12"/>
        <v/>
      </c>
      <c r="I122" s="23" t="str">
        <f>IF($H122="","",IF($H122&gt;=Settings!$B$7,"Critical",IF($H122&gt;=Settings!$B$6,"High",IF($H122&gt;=Settings!$B$5,"Medium","Low"))))</f>
        <v/>
      </c>
      <c r="J122" s="18"/>
      <c r="K122" s="20"/>
      <c r="L122" s="19"/>
      <c r="M122" s="18"/>
      <c r="N122" s="21"/>
      <c r="O122" s="21"/>
      <c r="P122" s="22" t="str">
        <f t="shared" si="13"/>
        <v/>
      </c>
      <c r="Q122" s="19"/>
      <c r="R122" s="23" t="str">
        <f t="shared" ca="1" si="14"/>
        <v/>
      </c>
      <c r="S122" t="str">
        <f t="shared" si="15"/>
        <v/>
      </c>
    </row>
    <row r="123" spans="1:19" x14ac:dyDescent="0.3">
      <c r="A123" s="18"/>
      <c r="B123" s="19"/>
      <c r="C123" s="20"/>
      <c r="D123" s="18"/>
      <c r="E123" s="18"/>
      <c r="F123" s="21"/>
      <c r="G123" s="21"/>
      <c r="H123" s="22" t="str">
        <f t="shared" si="12"/>
        <v/>
      </c>
      <c r="I123" s="23" t="str">
        <f>IF($H123="","",IF($H123&gt;=Settings!$B$7,"Critical",IF($H123&gt;=Settings!$B$6,"High",IF($H123&gt;=Settings!$B$5,"Medium","Low"))))</f>
        <v/>
      </c>
      <c r="J123" s="18"/>
      <c r="K123" s="20"/>
      <c r="L123" s="19"/>
      <c r="M123" s="18"/>
      <c r="N123" s="21"/>
      <c r="O123" s="21"/>
      <c r="P123" s="22" t="str">
        <f t="shared" si="13"/>
        <v/>
      </c>
      <c r="Q123" s="19"/>
      <c r="R123" s="23" t="str">
        <f t="shared" ca="1" si="14"/>
        <v/>
      </c>
      <c r="S123" t="str">
        <f t="shared" si="15"/>
        <v/>
      </c>
    </row>
    <row r="124" spans="1:19" x14ac:dyDescent="0.3">
      <c r="A124" s="18"/>
      <c r="B124" s="19"/>
      <c r="C124" s="20"/>
      <c r="D124" s="18"/>
      <c r="E124" s="18"/>
      <c r="F124" s="21"/>
      <c r="G124" s="21"/>
      <c r="H124" s="22" t="str">
        <f t="shared" si="12"/>
        <v/>
      </c>
      <c r="I124" s="23" t="str">
        <f>IF($H124="","",IF($H124&gt;=Settings!$B$7,"Critical",IF($H124&gt;=Settings!$B$6,"High",IF($H124&gt;=Settings!$B$5,"Medium","Low"))))</f>
        <v/>
      </c>
      <c r="J124" s="18"/>
      <c r="K124" s="20"/>
      <c r="L124" s="19"/>
      <c r="M124" s="18"/>
      <c r="N124" s="21"/>
      <c r="O124" s="21"/>
      <c r="P124" s="22" t="str">
        <f t="shared" si="13"/>
        <v/>
      </c>
      <c r="Q124" s="19"/>
      <c r="R124" s="23" t="str">
        <f t="shared" ca="1" si="14"/>
        <v/>
      </c>
      <c r="S124" t="str">
        <f t="shared" si="15"/>
        <v/>
      </c>
    </row>
    <row r="125" spans="1:19" x14ac:dyDescent="0.3">
      <c r="A125" s="18"/>
      <c r="B125" s="19"/>
      <c r="C125" s="20"/>
      <c r="D125" s="18"/>
      <c r="E125" s="18"/>
      <c r="F125" s="21"/>
      <c r="G125" s="21"/>
      <c r="H125" s="22" t="str">
        <f t="shared" si="12"/>
        <v/>
      </c>
      <c r="I125" s="23" t="str">
        <f>IF($H125="","",IF($H125&gt;=Settings!$B$7,"Critical",IF($H125&gt;=Settings!$B$6,"High",IF($H125&gt;=Settings!$B$5,"Medium","Low"))))</f>
        <v/>
      </c>
      <c r="J125" s="18"/>
      <c r="K125" s="20"/>
      <c r="L125" s="19"/>
      <c r="M125" s="18"/>
      <c r="N125" s="21"/>
      <c r="O125" s="21"/>
      <c r="P125" s="22" t="str">
        <f t="shared" si="13"/>
        <v/>
      </c>
      <c r="Q125" s="19"/>
      <c r="R125" s="23" t="str">
        <f t="shared" ca="1" si="14"/>
        <v/>
      </c>
      <c r="S125" t="str">
        <f t="shared" si="15"/>
        <v/>
      </c>
    </row>
    <row r="126" spans="1:19" x14ac:dyDescent="0.3">
      <c r="A126" s="18"/>
      <c r="B126" s="19"/>
      <c r="C126" s="20"/>
      <c r="D126" s="18"/>
      <c r="E126" s="18"/>
      <c r="F126" s="21"/>
      <c r="G126" s="21"/>
      <c r="H126" s="22" t="str">
        <f t="shared" si="12"/>
        <v/>
      </c>
      <c r="I126" s="23" t="str">
        <f>IF($H126="","",IF($H126&gt;=Settings!$B$7,"Critical",IF($H126&gt;=Settings!$B$6,"High",IF($H126&gt;=Settings!$B$5,"Medium","Low"))))</f>
        <v/>
      </c>
      <c r="J126" s="18"/>
      <c r="K126" s="20"/>
      <c r="L126" s="19"/>
      <c r="M126" s="18"/>
      <c r="N126" s="21"/>
      <c r="O126" s="21"/>
      <c r="P126" s="22" t="str">
        <f t="shared" si="13"/>
        <v/>
      </c>
      <c r="Q126" s="19"/>
      <c r="R126" s="23" t="str">
        <f t="shared" ca="1" si="14"/>
        <v/>
      </c>
      <c r="S126" t="str">
        <f t="shared" si="15"/>
        <v/>
      </c>
    </row>
    <row r="127" spans="1:19" x14ac:dyDescent="0.3">
      <c r="A127" s="18"/>
      <c r="B127" s="19"/>
      <c r="C127" s="20"/>
      <c r="D127" s="18"/>
      <c r="E127" s="18"/>
      <c r="F127" s="21"/>
      <c r="G127" s="21"/>
      <c r="H127" s="22" t="str">
        <f t="shared" si="12"/>
        <v/>
      </c>
      <c r="I127" s="23" t="str">
        <f>IF($H127="","",IF($H127&gt;=Settings!$B$7,"Critical",IF($H127&gt;=Settings!$B$6,"High",IF($H127&gt;=Settings!$B$5,"Medium","Low"))))</f>
        <v/>
      </c>
      <c r="J127" s="18"/>
      <c r="K127" s="20"/>
      <c r="L127" s="19"/>
      <c r="M127" s="18"/>
      <c r="N127" s="21"/>
      <c r="O127" s="21"/>
      <c r="P127" s="22" t="str">
        <f t="shared" si="13"/>
        <v/>
      </c>
      <c r="Q127" s="19"/>
      <c r="R127" s="23" t="str">
        <f t="shared" ca="1" si="14"/>
        <v/>
      </c>
      <c r="S127" t="str">
        <f t="shared" si="15"/>
        <v/>
      </c>
    </row>
    <row r="128" spans="1:19" x14ac:dyDescent="0.3">
      <c r="A128" s="18"/>
      <c r="B128" s="19"/>
      <c r="C128" s="20"/>
      <c r="D128" s="18"/>
      <c r="E128" s="18"/>
      <c r="F128" s="21"/>
      <c r="G128" s="21"/>
      <c r="H128" s="22" t="str">
        <f t="shared" si="12"/>
        <v/>
      </c>
      <c r="I128" s="23" t="str">
        <f>IF($H128="","",IF($H128&gt;=Settings!$B$7,"Critical",IF($H128&gt;=Settings!$B$6,"High",IF($H128&gt;=Settings!$B$5,"Medium","Low"))))</f>
        <v/>
      </c>
      <c r="J128" s="18"/>
      <c r="K128" s="20"/>
      <c r="L128" s="19"/>
      <c r="M128" s="18"/>
      <c r="N128" s="21"/>
      <c r="O128" s="21"/>
      <c r="P128" s="22" t="str">
        <f t="shared" si="13"/>
        <v/>
      </c>
      <c r="Q128" s="19"/>
      <c r="R128" s="23" t="str">
        <f t="shared" ca="1" si="14"/>
        <v/>
      </c>
      <c r="S128" t="str">
        <f t="shared" si="15"/>
        <v/>
      </c>
    </row>
    <row r="129" spans="1:19" x14ac:dyDescent="0.3">
      <c r="A129" s="18"/>
      <c r="B129" s="19"/>
      <c r="C129" s="20"/>
      <c r="D129" s="18"/>
      <c r="E129" s="18"/>
      <c r="F129" s="21"/>
      <c r="G129" s="21"/>
      <c r="H129" s="22" t="str">
        <f t="shared" si="12"/>
        <v/>
      </c>
      <c r="I129" s="23" t="str">
        <f>IF($H129="","",IF($H129&gt;=Settings!$B$7,"Critical",IF($H129&gt;=Settings!$B$6,"High",IF($H129&gt;=Settings!$B$5,"Medium","Low"))))</f>
        <v/>
      </c>
      <c r="J129" s="18"/>
      <c r="K129" s="20"/>
      <c r="L129" s="19"/>
      <c r="M129" s="18"/>
      <c r="N129" s="21"/>
      <c r="O129" s="21"/>
      <c r="P129" s="22" t="str">
        <f t="shared" si="13"/>
        <v/>
      </c>
      <c r="Q129" s="19"/>
      <c r="R129" s="23" t="str">
        <f t="shared" ca="1" si="14"/>
        <v/>
      </c>
      <c r="S129" t="str">
        <f t="shared" si="15"/>
        <v/>
      </c>
    </row>
    <row r="130" spans="1:19" x14ac:dyDescent="0.3">
      <c r="A130" s="18"/>
      <c r="B130" s="19"/>
      <c r="C130" s="20"/>
      <c r="D130" s="18"/>
      <c r="E130" s="18"/>
      <c r="F130" s="21"/>
      <c r="G130" s="21"/>
      <c r="H130" s="22" t="str">
        <f t="shared" si="12"/>
        <v/>
      </c>
      <c r="I130" s="23" t="str">
        <f>IF($H130="","",IF($H130&gt;=Settings!$B$7,"Critical",IF($H130&gt;=Settings!$B$6,"High",IF($H130&gt;=Settings!$B$5,"Medium","Low"))))</f>
        <v/>
      </c>
      <c r="J130" s="18"/>
      <c r="K130" s="20"/>
      <c r="L130" s="19"/>
      <c r="M130" s="18"/>
      <c r="N130" s="21"/>
      <c r="O130" s="21"/>
      <c r="P130" s="22" t="str">
        <f t="shared" si="13"/>
        <v/>
      </c>
      <c r="Q130" s="19"/>
      <c r="R130" s="23" t="str">
        <f t="shared" ca="1" si="14"/>
        <v/>
      </c>
      <c r="S130" t="str">
        <f t="shared" si="15"/>
        <v/>
      </c>
    </row>
    <row r="131" spans="1:19" x14ac:dyDescent="0.3">
      <c r="A131" s="18"/>
      <c r="B131" s="19"/>
      <c r="C131" s="20"/>
      <c r="D131" s="18"/>
      <c r="E131" s="18"/>
      <c r="F131" s="21"/>
      <c r="G131" s="21"/>
      <c r="H131" s="22" t="str">
        <f t="shared" si="12"/>
        <v/>
      </c>
      <c r="I131" s="23" t="str">
        <f>IF($H131="","",IF($H131&gt;=Settings!$B$7,"Critical",IF($H131&gt;=Settings!$B$6,"High",IF($H131&gt;=Settings!$B$5,"Medium","Low"))))</f>
        <v/>
      </c>
      <c r="J131" s="18"/>
      <c r="K131" s="20"/>
      <c r="L131" s="19"/>
      <c r="M131" s="18"/>
      <c r="N131" s="21"/>
      <c r="O131" s="21"/>
      <c r="P131" s="22" t="str">
        <f t="shared" si="13"/>
        <v/>
      </c>
      <c r="Q131" s="19"/>
      <c r="R131" s="23" t="str">
        <f t="shared" ca="1" si="14"/>
        <v/>
      </c>
      <c r="S131" t="str">
        <f t="shared" si="15"/>
        <v/>
      </c>
    </row>
    <row r="132" spans="1:19" x14ac:dyDescent="0.3">
      <c r="A132" s="18"/>
      <c r="B132" s="19"/>
      <c r="C132" s="20"/>
      <c r="D132" s="18"/>
      <c r="E132" s="18"/>
      <c r="F132" s="21"/>
      <c r="G132" s="21"/>
      <c r="H132" s="22" t="str">
        <f t="shared" si="12"/>
        <v/>
      </c>
      <c r="I132" s="23" t="str">
        <f>IF($H132="","",IF($H132&gt;=Settings!$B$7,"Critical",IF($H132&gt;=Settings!$B$6,"High",IF($H132&gt;=Settings!$B$5,"Medium","Low"))))</f>
        <v/>
      </c>
      <c r="J132" s="18"/>
      <c r="K132" s="20"/>
      <c r="L132" s="19"/>
      <c r="M132" s="18"/>
      <c r="N132" s="21"/>
      <c r="O132" s="21"/>
      <c r="P132" s="22" t="str">
        <f t="shared" si="13"/>
        <v/>
      </c>
      <c r="Q132" s="19"/>
      <c r="R132" s="23" t="str">
        <f t="shared" ca="1" si="14"/>
        <v/>
      </c>
      <c r="S132" t="str">
        <f t="shared" si="15"/>
        <v/>
      </c>
    </row>
    <row r="133" spans="1:19" x14ac:dyDescent="0.3">
      <c r="A133" s="18"/>
      <c r="B133" s="19"/>
      <c r="C133" s="20"/>
      <c r="D133" s="18"/>
      <c r="E133" s="18"/>
      <c r="F133" s="21"/>
      <c r="G133" s="21"/>
      <c r="H133" s="22" t="str">
        <f t="shared" si="12"/>
        <v/>
      </c>
      <c r="I133" s="23" t="str">
        <f>IF($H133="","",IF($H133&gt;=Settings!$B$7,"Critical",IF($H133&gt;=Settings!$B$6,"High",IF($H133&gt;=Settings!$B$5,"Medium","Low"))))</f>
        <v/>
      </c>
      <c r="J133" s="18"/>
      <c r="K133" s="20"/>
      <c r="L133" s="19"/>
      <c r="M133" s="18"/>
      <c r="N133" s="21"/>
      <c r="O133" s="21"/>
      <c r="P133" s="22" t="str">
        <f t="shared" si="13"/>
        <v/>
      </c>
      <c r="Q133" s="19"/>
      <c r="R133" s="23" t="str">
        <f t="shared" ca="1" si="14"/>
        <v/>
      </c>
      <c r="S133" t="str">
        <f t="shared" si="15"/>
        <v/>
      </c>
    </row>
    <row r="134" spans="1:19" x14ac:dyDescent="0.3">
      <c r="A134" s="18"/>
      <c r="B134" s="19"/>
      <c r="C134" s="20"/>
      <c r="D134" s="18"/>
      <c r="E134" s="18"/>
      <c r="F134" s="21"/>
      <c r="G134" s="21"/>
      <c r="H134" s="22" t="str">
        <f t="shared" ref="H134:H165" si="16">IF(OR($F134="",$G134=""),"",$F134*$G134)</f>
        <v/>
      </c>
      <c r="I134" s="23" t="str">
        <f>IF($H134="","",IF($H134&gt;=Settings!$B$7,"Critical",IF($H134&gt;=Settings!$B$6,"High",IF($H134&gt;=Settings!$B$5,"Medium","Low"))))</f>
        <v/>
      </c>
      <c r="J134" s="18"/>
      <c r="K134" s="20"/>
      <c r="L134" s="19"/>
      <c r="M134" s="18"/>
      <c r="N134" s="21"/>
      <c r="O134" s="21"/>
      <c r="P134" s="22" t="str">
        <f t="shared" ref="P134:P165" si="17">IF(OR($N134="",$O134=""),"",$N134*$O134)</f>
        <v/>
      </c>
      <c r="Q134" s="19"/>
      <c r="R134" s="23" t="str">
        <f t="shared" ref="R134:R165" ca="1" si="18">IF(OR($L134="",$M134="Closed",$M134="Became an issue"),"",IF($L134&lt;TODAY(),"Overdue",""))</f>
        <v/>
      </c>
      <c r="S134" t="str">
        <f t="shared" ref="S134:S165" si="19">IF(AND($H134&lt;&gt;"",OR($M134="Open",$M134="Monitoring")),$H134+(1000-ROW())/10000,"")</f>
        <v/>
      </c>
    </row>
    <row r="135" spans="1:19" x14ac:dyDescent="0.3">
      <c r="A135" s="18"/>
      <c r="B135" s="19"/>
      <c r="C135" s="20"/>
      <c r="D135" s="18"/>
      <c r="E135" s="18"/>
      <c r="F135" s="21"/>
      <c r="G135" s="21"/>
      <c r="H135" s="22" t="str">
        <f t="shared" si="16"/>
        <v/>
      </c>
      <c r="I135" s="23" t="str">
        <f>IF($H135="","",IF($H135&gt;=Settings!$B$7,"Critical",IF($H135&gt;=Settings!$B$6,"High",IF($H135&gt;=Settings!$B$5,"Medium","Low"))))</f>
        <v/>
      </c>
      <c r="J135" s="18"/>
      <c r="K135" s="20"/>
      <c r="L135" s="19"/>
      <c r="M135" s="18"/>
      <c r="N135" s="21"/>
      <c r="O135" s="21"/>
      <c r="P135" s="22" t="str">
        <f t="shared" si="17"/>
        <v/>
      </c>
      <c r="Q135" s="19"/>
      <c r="R135" s="23" t="str">
        <f t="shared" ca="1" si="18"/>
        <v/>
      </c>
      <c r="S135" t="str">
        <f t="shared" si="19"/>
        <v/>
      </c>
    </row>
    <row r="136" spans="1:19" x14ac:dyDescent="0.3">
      <c r="A136" s="18"/>
      <c r="B136" s="19"/>
      <c r="C136" s="20"/>
      <c r="D136" s="18"/>
      <c r="E136" s="18"/>
      <c r="F136" s="21"/>
      <c r="G136" s="21"/>
      <c r="H136" s="22" t="str">
        <f t="shared" si="16"/>
        <v/>
      </c>
      <c r="I136" s="23" t="str">
        <f>IF($H136="","",IF($H136&gt;=Settings!$B$7,"Critical",IF($H136&gt;=Settings!$B$6,"High",IF($H136&gt;=Settings!$B$5,"Medium","Low"))))</f>
        <v/>
      </c>
      <c r="J136" s="18"/>
      <c r="K136" s="20"/>
      <c r="L136" s="19"/>
      <c r="M136" s="18"/>
      <c r="N136" s="21"/>
      <c r="O136" s="21"/>
      <c r="P136" s="22" t="str">
        <f t="shared" si="17"/>
        <v/>
      </c>
      <c r="Q136" s="19"/>
      <c r="R136" s="23" t="str">
        <f t="shared" ca="1" si="18"/>
        <v/>
      </c>
      <c r="S136" t="str">
        <f t="shared" si="19"/>
        <v/>
      </c>
    </row>
    <row r="137" spans="1:19" x14ac:dyDescent="0.3">
      <c r="A137" s="18"/>
      <c r="B137" s="19"/>
      <c r="C137" s="20"/>
      <c r="D137" s="18"/>
      <c r="E137" s="18"/>
      <c r="F137" s="21"/>
      <c r="G137" s="21"/>
      <c r="H137" s="22" t="str">
        <f t="shared" si="16"/>
        <v/>
      </c>
      <c r="I137" s="23" t="str">
        <f>IF($H137="","",IF($H137&gt;=Settings!$B$7,"Critical",IF($H137&gt;=Settings!$B$6,"High",IF($H137&gt;=Settings!$B$5,"Medium","Low"))))</f>
        <v/>
      </c>
      <c r="J137" s="18"/>
      <c r="K137" s="20"/>
      <c r="L137" s="19"/>
      <c r="M137" s="18"/>
      <c r="N137" s="21"/>
      <c r="O137" s="21"/>
      <c r="P137" s="22" t="str">
        <f t="shared" si="17"/>
        <v/>
      </c>
      <c r="Q137" s="19"/>
      <c r="R137" s="23" t="str">
        <f t="shared" ca="1" si="18"/>
        <v/>
      </c>
      <c r="S137" t="str">
        <f t="shared" si="19"/>
        <v/>
      </c>
    </row>
    <row r="138" spans="1:19" x14ac:dyDescent="0.3">
      <c r="A138" s="18"/>
      <c r="B138" s="19"/>
      <c r="C138" s="20"/>
      <c r="D138" s="18"/>
      <c r="E138" s="18"/>
      <c r="F138" s="21"/>
      <c r="G138" s="21"/>
      <c r="H138" s="22" t="str">
        <f t="shared" si="16"/>
        <v/>
      </c>
      <c r="I138" s="23" t="str">
        <f>IF($H138="","",IF($H138&gt;=Settings!$B$7,"Critical",IF($H138&gt;=Settings!$B$6,"High",IF($H138&gt;=Settings!$B$5,"Medium","Low"))))</f>
        <v/>
      </c>
      <c r="J138" s="18"/>
      <c r="K138" s="20"/>
      <c r="L138" s="19"/>
      <c r="M138" s="18"/>
      <c r="N138" s="21"/>
      <c r="O138" s="21"/>
      <c r="P138" s="22" t="str">
        <f t="shared" si="17"/>
        <v/>
      </c>
      <c r="Q138" s="19"/>
      <c r="R138" s="23" t="str">
        <f t="shared" ca="1" si="18"/>
        <v/>
      </c>
      <c r="S138" t="str">
        <f t="shared" si="19"/>
        <v/>
      </c>
    </row>
    <row r="139" spans="1:19" x14ac:dyDescent="0.3">
      <c r="A139" s="18"/>
      <c r="B139" s="19"/>
      <c r="C139" s="20"/>
      <c r="D139" s="18"/>
      <c r="E139" s="18"/>
      <c r="F139" s="21"/>
      <c r="G139" s="21"/>
      <c r="H139" s="22" t="str">
        <f t="shared" si="16"/>
        <v/>
      </c>
      <c r="I139" s="23" t="str">
        <f>IF($H139="","",IF($H139&gt;=Settings!$B$7,"Critical",IF($H139&gt;=Settings!$B$6,"High",IF($H139&gt;=Settings!$B$5,"Medium","Low"))))</f>
        <v/>
      </c>
      <c r="J139" s="18"/>
      <c r="K139" s="20"/>
      <c r="L139" s="19"/>
      <c r="M139" s="18"/>
      <c r="N139" s="21"/>
      <c r="O139" s="21"/>
      <c r="P139" s="22" t="str">
        <f t="shared" si="17"/>
        <v/>
      </c>
      <c r="Q139" s="19"/>
      <c r="R139" s="23" t="str">
        <f t="shared" ca="1" si="18"/>
        <v/>
      </c>
      <c r="S139" t="str">
        <f t="shared" si="19"/>
        <v/>
      </c>
    </row>
    <row r="140" spans="1:19" x14ac:dyDescent="0.3">
      <c r="A140" s="18"/>
      <c r="B140" s="19"/>
      <c r="C140" s="20"/>
      <c r="D140" s="18"/>
      <c r="E140" s="18"/>
      <c r="F140" s="21"/>
      <c r="G140" s="21"/>
      <c r="H140" s="22" t="str">
        <f t="shared" si="16"/>
        <v/>
      </c>
      <c r="I140" s="23" t="str">
        <f>IF($H140="","",IF($H140&gt;=Settings!$B$7,"Critical",IF($H140&gt;=Settings!$B$6,"High",IF($H140&gt;=Settings!$B$5,"Medium","Low"))))</f>
        <v/>
      </c>
      <c r="J140" s="18"/>
      <c r="K140" s="20"/>
      <c r="L140" s="19"/>
      <c r="M140" s="18"/>
      <c r="N140" s="21"/>
      <c r="O140" s="21"/>
      <c r="P140" s="22" t="str">
        <f t="shared" si="17"/>
        <v/>
      </c>
      <c r="Q140" s="19"/>
      <c r="R140" s="23" t="str">
        <f t="shared" ca="1" si="18"/>
        <v/>
      </c>
      <c r="S140" t="str">
        <f t="shared" si="19"/>
        <v/>
      </c>
    </row>
    <row r="141" spans="1:19" x14ac:dyDescent="0.3">
      <c r="A141" s="18"/>
      <c r="B141" s="19"/>
      <c r="C141" s="20"/>
      <c r="D141" s="18"/>
      <c r="E141" s="18"/>
      <c r="F141" s="21"/>
      <c r="G141" s="21"/>
      <c r="H141" s="22" t="str">
        <f t="shared" si="16"/>
        <v/>
      </c>
      <c r="I141" s="23" t="str">
        <f>IF($H141="","",IF($H141&gt;=Settings!$B$7,"Critical",IF($H141&gt;=Settings!$B$6,"High",IF($H141&gt;=Settings!$B$5,"Medium","Low"))))</f>
        <v/>
      </c>
      <c r="J141" s="18"/>
      <c r="K141" s="20"/>
      <c r="L141" s="19"/>
      <c r="M141" s="18"/>
      <c r="N141" s="21"/>
      <c r="O141" s="21"/>
      <c r="P141" s="22" t="str">
        <f t="shared" si="17"/>
        <v/>
      </c>
      <c r="Q141" s="19"/>
      <c r="R141" s="23" t="str">
        <f t="shared" ca="1" si="18"/>
        <v/>
      </c>
      <c r="S141" t="str">
        <f t="shared" si="19"/>
        <v/>
      </c>
    </row>
    <row r="142" spans="1:19" x14ac:dyDescent="0.3">
      <c r="A142" s="18"/>
      <c r="B142" s="19"/>
      <c r="C142" s="20"/>
      <c r="D142" s="18"/>
      <c r="E142" s="18"/>
      <c r="F142" s="21"/>
      <c r="G142" s="21"/>
      <c r="H142" s="22" t="str">
        <f t="shared" si="16"/>
        <v/>
      </c>
      <c r="I142" s="23" t="str">
        <f>IF($H142="","",IF($H142&gt;=Settings!$B$7,"Critical",IF($H142&gt;=Settings!$B$6,"High",IF($H142&gt;=Settings!$B$5,"Medium","Low"))))</f>
        <v/>
      </c>
      <c r="J142" s="18"/>
      <c r="K142" s="20"/>
      <c r="L142" s="19"/>
      <c r="M142" s="18"/>
      <c r="N142" s="21"/>
      <c r="O142" s="21"/>
      <c r="P142" s="22" t="str">
        <f t="shared" si="17"/>
        <v/>
      </c>
      <c r="Q142" s="19"/>
      <c r="R142" s="23" t="str">
        <f t="shared" ca="1" si="18"/>
        <v/>
      </c>
      <c r="S142" t="str">
        <f t="shared" si="19"/>
        <v/>
      </c>
    </row>
    <row r="143" spans="1:19" x14ac:dyDescent="0.3">
      <c r="A143" s="18"/>
      <c r="B143" s="19"/>
      <c r="C143" s="20"/>
      <c r="D143" s="18"/>
      <c r="E143" s="18"/>
      <c r="F143" s="21"/>
      <c r="G143" s="21"/>
      <c r="H143" s="22" t="str">
        <f t="shared" si="16"/>
        <v/>
      </c>
      <c r="I143" s="23" t="str">
        <f>IF($H143="","",IF($H143&gt;=Settings!$B$7,"Critical",IF($H143&gt;=Settings!$B$6,"High",IF($H143&gt;=Settings!$B$5,"Medium","Low"))))</f>
        <v/>
      </c>
      <c r="J143" s="18"/>
      <c r="K143" s="20"/>
      <c r="L143" s="19"/>
      <c r="M143" s="18"/>
      <c r="N143" s="21"/>
      <c r="O143" s="21"/>
      <c r="P143" s="22" t="str">
        <f t="shared" si="17"/>
        <v/>
      </c>
      <c r="Q143" s="19"/>
      <c r="R143" s="23" t="str">
        <f t="shared" ca="1" si="18"/>
        <v/>
      </c>
      <c r="S143" t="str">
        <f t="shared" si="19"/>
        <v/>
      </c>
    </row>
    <row r="144" spans="1:19" x14ac:dyDescent="0.3">
      <c r="A144" s="18"/>
      <c r="B144" s="19"/>
      <c r="C144" s="20"/>
      <c r="D144" s="18"/>
      <c r="E144" s="18"/>
      <c r="F144" s="21"/>
      <c r="G144" s="21"/>
      <c r="H144" s="22" t="str">
        <f t="shared" si="16"/>
        <v/>
      </c>
      <c r="I144" s="23" t="str">
        <f>IF($H144="","",IF($H144&gt;=Settings!$B$7,"Critical",IF($H144&gt;=Settings!$B$6,"High",IF($H144&gt;=Settings!$B$5,"Medium","Low"))))</f>
        <v/>
      </c>
      <c r="J144" s="18"/>
      <c r="K144" s="20"/>
      <c r="L144" s="19"/>
      <c r="M144" s="18"/>
      <c r="N144" s="21"/>
      <c r="O144" s="21"/>
      <c r="P144" s="22" t="str">
        <f t="shared" si="17"/>
        <v/>
      </c>
      <c r="Q144" s="19"/>
      <c r="R144" s="23" t="str">
        <f t="shared" ca="1" si="18"/>
        <v/>
      </c>
      <c r="S144" t="str">
        <f t="shared" si="19"/>
        <v/>
      </c>
    </row>
    <row r="145" spans="1:19" x14ac:dyDescent="0.3">
      <c r="A145" s="18"/>
      <c r="B145" s="19"/>
      <c r="C145" s="20"/>
      <c r="D145" s="18"/>
      <c r="E145" s="18"/>
      <c r="F145" s="21"/>
      <c r="G145" s="21"/>
      <c r="H145" s="22" t="str">
        <f t="shared" si="16"/>
        <v/>
      </c>
      <c r="I145" s="23" t="str">
        <f>IF($H145="","",IF($H145&gt;=Settings!$B$7,"Critical",IF($H145&gt;=Settings!$B$6,"High",IF($H145&gt;=Settings!$B$5,"Medium","Low"))))</f>
        <v/>
      </c>
      <c r="J145" s="18"/>
      <c r="K145" s="20"/>
      <c r="L145" s="19"/>
      <c r="M145" s="18"/>
      <c r="N145" s="21"/>
      <c r="O145" s="21"/>
      <c r="P145" s="22" t="str">
        <f t="shared" si="17"/>
        <v/>
      </c>
      <c r="Q145" s="19"/>
      <c r="R145" s="23" t="str">
        <f t="shared" ca="1" si="18"/>
        <v/>
      </c>
      <c r="S145" t="str">
        <f t="shared" si="19"/>
        <v/>
      </c>
    </row>
    <row r="146" spans="1:19" x14ac:dyDescent="0.3">
      <c r="A146" s="18"/>
      <c r="B146" s="19"/>
      <c r="C146" s="20"/>
      <c r="D146" s="18"/>
      <c r="E146" s="18"/>
      <c r="F146" s="21"/>
      <c r="G146" s="21"/>
      <c r="H146" s="22" t="str">
        <f t="shared" si="16"/>
        <v/>
      </c>
      <c r="I146" s="23" t="str">
        <f>IF($H146="","",IF($H146&gt;=Settings!$B$7,"Critical",IF($H146&gt;=Settings!$B$6,"High",IF($H146&gt;=Settings!$B$5,"Medium","Low"))))</f>
        <v/>
      </c>
      <c r="J146" s="18"/>
      <c r="K146" s="20"/>
      <c r="L146" s="19"/>
      <c r="M146" s="18"/>
      <c r="N146" s="21"/>
      <c r="O146" s="21"/>
      <c r="P146" s="22" t="str">
        <f t="shared" si="17"/>
        <v/>
      </c>
      <c r="Q146" s="19"/>
      <c r="R146" s="23" t="str">
        <f t="shared" ca="1" si="18"/>
        <v/>
      </c>
      <c r="S146" t="str">
        <f t="shared" si="19"/>
        <v/>
      </c>
    </row>
    <row r="147" spans="1:19" x14ac:dyDescent="0.3">
      <c r="A147" s="18"/>
      <c r="B147" s="19"/>
      <c r="C147" s="20"/>
      <c r="D147" s="18"/>
      <c r="E147" s="18"/>
      <c r="F147" s="21"/>
      <c r="G147" s="21"/>
      <c r="H147" s="22" t="str">
        <f t="shared" si="16"/>
        <v/>
      </c>
      <c r="I147" s="23" t="str">
        <f>IF($H147="","",IF($H147&gt;=Settings!$B$7,"Critical",IF($H147&gt;=Settings!$B$6,"High",IF($H147&gt;=Settings!$B$5,"Medium","Low"))))</f>
        <v/>
      </c>
      <c r="J147" s="18"/>
      <c r="K147" s="20"/>
      <c r="L147" s="19"/>
      <c r="M147" s="18"/>
      <c r="N147" s="21"/>
      <c r="O147" s="21"/>
      <c r="P147" s="22" t="str">
        <f t="shared" si="17"/>
        <v/>
      </c>
      <c r="Q147" s="19"/>
      <c r="R147" s="23" t="str">
        <f t="shared" ca="1" si="18"/>
        <v/>
      </c>
      <c r="S147" t="str">
        <f t="shared" si="19"/>
        <v/>
      </c>
    </row>
    <row r="148" spans="1:19" x14ac:dyDescent="0.3">
      <c r="A148" s="18"/>
      <c r="B148" s="19"/>
      <c r="C148" s="20"/>
      <c r="D148" s="18"/>
      <c r="E148" s="18"/>
      <c r="F148" s="21"/>
      <c r="G148" s="21"/>
      <c r="H148" s="22" t="str">
        <f t="shared" si="16"/>
        <v/>
      </c>
      <c r="I148" s="23" t="str">
        <f>IF($H148="","",IF($H148&gt;=Settings!$B$7,"Critical",IF($H148&gt;=Settings!$B$6,"High",IF($H148&gt;=Settings!$B$5,"Medium","Low"))))</f>
        <v/>
      </c>
      <c r="J148" s="18"/>
      <c r="K148" s="20"/>
      <c r="L148" s="19"/>
      <c r="M148" s="18"/>
      <c r="N148" s="21"/>
      <c r="O148" s="21"/>
      <c r="P148" s="22" t="str">
        <f t="shared" si="17"/>
        <v/>
      </c>
      <c r="Q148" s="19"/>
      <c r="R148" s="23" t="str">
        <f t="shared" ca="1" si="18"/>
        <v/>
      </c>
      <c r="S148" t="str">
        <f t="shared" si="19"/>
        <v/>
      </c>
    </row>
    <row r="149" spans="1:19" x14ac:dyDescent="0.3">
      <c r="A149" s="18"/>
      <c r="B149" s="19"/>
      <c r="C149" s="20"/>
      <c r="D149" s="18"/>
      <c r="E149" s="18"/>
      <c r="F149" s="21"/>
      <c r="G149" s="21"/>
      <c r="H149" s="22" t="str">
        <f t="shared" si="16"/>
        <v/>
      </c>
      <c r="I149" s="23" t="str">
        <f>IF($H149="","",IF($H149&gt;=Settings!$B$7,"Critical",IF($H149&gt;=Settings!$B$6,"High",IF($H149&gt;=Settings!$B$5,"Medium","Low"))))</f>
        <v/>
      </c>
      <c r="J149" s="18"/>
      <c r="K149" s="20"/>
      <c r="L149" s="19"/>
      <c r="M149" s="18"/>
      <c r="N149" s="21"/>
      <c r="O149" s="21"/>
      <c r="P149" s="22" t="str">
        <f t="shared" si="17"/>
        <v/>
      </c>
      <c r="Q149" s="19"/>
      <c r="R149" s="23" t="str">
        <f t="shared" ca="1" si="18"/>
        <v/>
      </c>
      <c r="S149" t="str">
        <f t="shared" si="19"/>
        <v/>
      </c>
    </row>
    <row r="150" spans="1:19" x14ac:dyDescent="0.3">
      <c r="A150" s="18"/>
      <c r="B150" s="19"/>
      <c r="C150" s="20"/>
      <c r="D150" s="18"/>
      <c r="E150" s="18"/>
      <c r="F150" s="21"/>
      <c r="G150" s="21"/>
      <c r="H150" s="22" t="str">
        <f t="shared" si="16"/>
        <v/>
      </c>
      <c r="I150" s="23" t="str">
        <f>IF($H150="","",IF($H150&gt;=Settings!$B$7,"Critical",IF($H150&gt;=Settings!$B$6,"High",IF($H150&gt;=Settings!$B$5,"Medium","Low"))))</f>
        <v/>
      </c>
      <c r="J150" s="18"/>
      <c r="K150" s="20"/>
      <c r="L150" s="19"/>
      <c r="M150" s="18"/>
      <c r="N150" s="21"/>
      <c r="O150" s="21"/>
      <c r="P150" s="22" t="str">
        <f t="shared" si="17"/>
        <v/>
      </c>
      <c r="Q150" s="19"/>
      <c r="R150" s="23" t="str">
        <f t="shared" ca="1" si="18"/>
        <v/>
      </c>
      <c r="S150" t="str">
        <f t="shared" si="19"/>
        <v/>
      </c>
    </row>
    <row r="151" spans="1:19" x14ac:dyDescent="0.3">
      <c r="A151" s="18"/>
      <c r="B151" s="19"/>
      <c r="C151" s="20"/>
      <c r="D151" s="18"/>
      <c r="E151" s="18"/>
      <c r="F151" s="21"/>
      <c r="G151" s="21"/>
      <c r="H151" s="22" t="str">
        <f t="shared" si="16"/>
        <v/>
      </c>
      <c r="I151" s="23" t="str">
        <f>IF($H151="","",IF($H151&gt;=Settings!$B$7,"Critical",IF($H151&gt;=Settings!$B$6,"High",IF($H151&gt;=Settings!$B$5,"Medium","Low"))))</f>
        <v/>
      </c>
      <c r="J151" s="18"/>
      <c r="K151" s="20"/>
      <c r="L151" s="19"/>
      <c r="M151" s="18"/>
      <c r="N151" s="21"/>
      <c r="O151" s="21"/>
      <c r="P151" s="22" t="str">
        <f t="shared" si="17"/>
        <v/>
      </c>
      <c r="Q151" s="19"/>
      <c r="R151" s="23" t="str">
        <f t="shared" ca="1" si="18"/>
        <v/>
      </c>
      <c r="S151" t="str">
        <f t="shared" si="19"/>
        <v/>
      </c>
    </row>
    <row r="152" spans="1:19" x14ac:dyDescent="0.3">
      <c r="A152" s="18"/>
      <c r="B152" s="19"/>
      <c r="C152" s="20"/>
      <c r="D152" s="18"/>
      <c r="E152" s="18"/>
      <c r="F152" s="21"/>
      <c r="G152" s="21"/>
      <c r="H152" s="22" t="str">
        <f t="shared" si="16"/>
        <v/>
      </c>
      <c r="I152" s="23" t="str">
        <f>IF($H152="","",IF($H152&gt;=Settings!$B$7,"Critical",IF($H152&gt;=Settings!$B$6,"High",IF($H152&gt;=Settings!$B$5,"Medium","Low"))))</f>
        <v/>
      </c>
      <c r="J152" s="18"/>
      <c r="K152" s="20"/>
      <c r="L152" s="19"/>
      <c r="M152" s="18"/>
      <c r="N152" s="21"/>
      <c r="O152" s="21"/>
      <c r="P152" s="22" t="str">
        <f t="shared" si="17"/>
        <v/>
      </c>
      <c r="Q152" s="19"/>
      <c r="R152" s="23" t="str">
        <f t="shared" ca="1" si="18"/>
        <v/>
      </c>
      <c r="S152" t="str">
        <f t="shared" si="19"/>
        <v/>
      </c>
    </row>
    <row r="153" spans="1:19" x14ac:dyDescent="0.3">
      <c r="A153" s="18"/>
      <c r="B153" s="19"/>
      <c r="C153" s="20"/>
      <c r="D153" s="18"/>
      <c r="E153" s="18"/>
      <c r="F153" s="21"/>
      <c r="G153" s="21"/>
      <c r="H153" s="22" t="str">
        <f t="shared" si="16"/>
        <v/>
      </c>
      <c r="I153" s="23" t="str">
        <f>IF($H153="","",IF($H153&gt;=Settings!$B$7,"Critical",IF($H153&gt;=Settings!$B$6,"High",IF($H153&gt;=Settings!$B$5,"Medium","Low"))))</f>
        <v/>
      </c>
      <c r="J153" s="18"/>
      <c r="K153" s="20"/>
      <c r="L153" s="19"/>
      <c r="M153" s="18"/>
      <c r="N153" s="21"/>
      <c r="O153" s="21"/>
      <c r="P153" s="22" t="str">
        <f t="shared" si="17"/>
        <v/>
      </c>
      <c r="Q153" s="19"/>
      <c r="R153" s="23" t="str">
        <f t="shared" ca="1" si="18"/>
        <v/>
      </c>
      <c r="S153" t="str">
        <f t="shared" si="19"/>
        <v/>
      </c>
    </row>
    <row r="154" spans="1:19" x14ac:dyDescent="0.3">
      <c r="A154" s="18"/>
      <c r="B154" s="19"/>
      <c r="C154" s="20"/>
      <c r="D154" s="18"/>
      <c r="E154" s="18"/>
      <c r="F154" s="21"/>
      <c r="G154" s="21"/>
      <c r="H154" s="22" t="str">
        <f t="shared" si="16"/>
        <v/>
      </c>
      <c r="I154" s="23" t="str">
        <f>IF($H154="","",IF($H154&gt;=Settings!$B$7,"Critical",IF($H154&gt;=Settings!$B$6,"High",IF($H154&gt;=Settings!$B$5,"Medium","Low"))))</f>
        <v/>
      </c>
      <c r="J154" s="18"/>
      <c r="K154" s="20"/>
      <c r="L154" s="19"/>
      <c r="M154" s="18"/>
      <c r="N154" s="21"/>
      <c r="O154" s="21"/>
      <c r="P154" s="22" t="str">
        <f t="shared" si="17"/>
        <v/>
      </c>
      <c r="Q154" s="19"/>
      <c r="R154" s="23" t="str">
        <f t="shared" ca="1" si="18"/>
        <v/>
      </c>
      <c r="S154" t="str">
        <f t="shared" si="19"/>
        <v/>
      </c>
    </row>
    <row r="155" spans="1:19" x14ac:dyDescent="0.3">
      <c r="A155" s="18"/>
      <c r="B155" s="19"/>
      <c r="C155" s="20"/>
      <c r="D155" s="18"/>
      <c r="E155" s="18"/>
      <c r="F155" s="21"/>
      <c r="G155" s="21"/>
      <c r="H155" s="22" t="str">
        <f t="shared" si="16"/>
        <v/>
      </c>
      <c r="I155" s="23" t="str">
        <f>IF($H155="","",IF($H155&gt;=Settings!$B$7,"Critical",IF($H155&gt;=Settings!$B$6,"High",IF($H155&gt;=Settings!$B$5,"Medium","Low"))))</f>
        <v/>
      </c>
      <c r="J155" s="18"/>
      <c r="K155" s="20"/>
      <c r="L155" s="19"/>
      <c r="M155" s="18"/>
      <c r="N155" s="21"/>
      <c r="O155" s="21"/>
      <c r="P155" s="22" t="str">
        <f t="shared" si="17"/>
        <v/>
      </c>
      <c r="Q155" s="19"/>
      <c r="R155" s="23" t="str">
        <f t="shared" ca="1" si="18"/>
        <v/>
      </c>
      <c r="S155" t="str">
        <f t="shared" si="19"/>
        <v/>
      </c>
    </row>
    <row r="156" spans="1:19" x14ac:dyDescent="0.3">
      <c r="A156" s="18"/>
      <c r="B156" s="19"/>
      <c r="C156" s="20"/>
      <c r="D156" s="18"/>
      <c r="E156" s="18"/>
      <c r="F156" s="21"/>
      <c r="G156" s="21"/>
      <c r="H156" s="22" t="str">
        <f t="shared" si="16"/>
        <v/>
      </c>
      <c r="I156" s="23" t="str">
        <f>IF($H156="","",IF($H156&gt;=Settings!$B$7,"Critical",IF($H156&gt;=Settings!$B$6,"High",IF($H156&gt;=Settings!$B$5,"Medium","Low"))))</f>
        <v/>
      </c>
      <c r="J156" s="18"/>
      <c r="K156" s="20"/>
      <c r="L156" s="19"/>
      <c r="M156" s="18"/>
      <c r="N156" s="21"/>
      <c r="O156" s="21"/>
      <c r="P156" s="22" t="str">
        <f t="shared" si="17"/>
        <v/>
      </c>
      <c r="Q156" s="19"/>
      <c r="R156" s="23" t="str">
        <f t="shared" ca="1" si="18"/>
        <v/>
      </c>
      <c r="S156" t="str">
        <f t="shared" si="19"/>
        <v/>
      </c>
    </row>
    <row r="157" spans="1:19" x14ac:dyDescent="0.3">
      <c r="A157" s="18"/>
      <c r="B157" s="19"/>
      <c r="C157" s="20"/>
      <c r="D157" s="18"/>
      <c r="E157" s="18"/>
      <c r="F157" s="21"/>
      <c r="G157" s="21"/>
      <c r="H157" s="22" t="str">
        <f t="shared" si="16"/>
        <v/>
      </c>
      <c r="I157" s="23" t="str">
        <f>IF($H157="","",IF($H157&gt;=Settings!$B$7,"Critical",IF($H157&gt;=Settings!$B$6,"High",IF($H157&gt;=Settings!$B$5,"Medium","Low"))))</f>
        <v/>
      </c>
      <c r="J157" s="18"/>
      <c r="K157" s="20"/>
      <c r="L157" s="19"/>
      <c r="M157" s="18"/>
      <c r="N157" s="21"/>
      <c r="O157" s="21"/>
      <c r="P157" s="22" t="str">
        <f t="shared" si="17"/>
        <v/>
      </c>
      <c r="Q157" s="19"/>
      <c r="R157" s="23" t="str">
        <f t="shared" ca="1" si="18"/>
        <v/>
      </c>
      <c r="S157" t="str">
        <f t="shared" si="19"/>
        <v/>
      </c>
    </row>
    <row r="158" spans="1:19" x14ac:dyDescent="0.3">
      <c r="A158" s="18"/>
      <c r="B158" s="19"/>
      <c r="C158" s="20"/>
      <c r="D158" s="18"/>
      <c r="E158" s="18"/>
      <c r="F158" s="21"/>
      <c r="G158" s="21"/>
      <c r="H158" s="22" t="str">
        <f t="shared" si="16"/>
        <v/>
      </c>
      <c r="I158" s="23" t="str">
        <f>IF($H158="","",IF($H158&gt;=Settings!$B$7,"Critical",IF($H158&gt;=Settings!$B$6,"High",IF($H158&gt;=Settings!$B$5,"Medium","Low"))))</f>
        <v/>
      </c>
      <c r="J158" s="18"/>
      <c r="K158" s="20"/>
      <c r="L158" s="19"/>
      <c r="M158" s="18"/>
      <c r="N158" s="21"/>
      <c r="O158" s="21"/>
      <c r="P158" s="22" t="str">
        <f t="shared" si="17"/>
        <v/>
      </c>
      <c r="Q158" s="19"/>
      <c r="R158" s="23" t="str">
        <f t="shared" ca="1" si="18"/>
        <v/>
      </c>
      <c r="S158" t="str">
        <f t="shared" si="19"/>
        <v/>
      </c>
    </row>
    <row r="159" spans="1:19" x14ac:dyDescent="0.3">
      <c r="A159" s="18"/>
      <c r="B159" s="19"/>
      <c r="C159" s="20"/>
      <c r="D159" s="18"/>
      <c r="E159" s="18"/>
      <c r="F159" s="21"/>
      <c r="G159" s="21"/>
      <c r="H159" s="22" t="str">
        <f t="shared" si="16"/>
        <v/>
      </c>
      <c r="I159" s="23" t="str">
        <f>IF($H159="","",IF($H159&gt;=Settings!$B$7,"Critical",IF($H159&gt;=Settings!$B$6,"High",IF($H159&gt;=Settings!$B$5,"Medium","Low"))))</f>
        <v/>
      </c>
      <c r="J159" s="18"/>
      <c r="K159" s="20"/>
      <c r="L159" s="19"/>
      <c r="M159" s="18"/>
      <c r="N159" s="21"/>
      <c r="O159" s="21"/>
      <c r="P159" s="22" t="str">
        <f t="shared" si="17"/>
        <v/>
      </c>
      <c r="Q159" s="19"/>
      <c r="R159" s="23" t="str">
        <f t="shared" ca="1" si="18"/>
        <v/>
      </c>
      <c r="S159" t="str">
        <f t="shared" si="19"/>
        <v/>
      </c>
    </row>
    <row r="160" spans="1:19" x14ac:dyDescent="0.3">
      <c r="A160" s="18"/>
      <c r="B160" s="19"/>
      <c r="C160" s="20"/>
      <c r="D160" s="18"/>
      <c r="E160" s="18"/>
      <c r="F160" s="21"/>
      <c r="G160" s="21"/>
      <c r="H160" s="22" t="str">
        <f t="shared" si="16"/>
        <v/>
      </c>
      <c r="I160" s="23" t="str">
        <f>IF($H160="","",IF($H160&gt;=Settings!$B$7,"Critical",IF($H160&gt;=Settings!$B$6,"High",IF($H160&gt;=Settings!$B$5,"Medium","Low"))))</f>
        <v/>
      </c>
      <c r="J160" s="18"/>
      <c r="K160" s="20"/>
      <c r="L160" s="19"/>
      <c r="M160" s="18"/>
      <c r="N160" s="21"/>
      <c r="O160" s="21"/>
      <c r="P160" s="22" t="str">
        <f t="shared" si="17"/>
        <v/>
      </c>
      <c r="Q160" s="19"/>
      <c r="R160" s="23" t="str">
        <f t="shared" ca="1" si="18"/>
        <v/>
      </c>
      <c r="S160" t="str">
        <f t="shared" si="19"/>
        <v/>
      </c>
    </row>
    <row r="161" spans="1:19" x14ac:dyDescent="0.3">
      <c r="A161" s="18"/>
      <c r="B161" s="19"/>
      <c r="C161" s="20"/>
      <c r="D161" s="18"/>
      <c r="E161" s="18"/>
      <c r="F161" s="21"/>
      <c r="G161" s="21"/>
      <c r="H161" s="22" t="str">
        <f t="shared" si="16"/>
        <v/>
      </c>
      <c r="I161" s="23" t="str">
        <f>IF($H161="","",IF($H161&gt;=Settings!$B$7,"Critical",IF($H161&gt;=Settings!$B$6,"High",IF($H161&gt;=Settings!$B$5,"Medium","Low"))))</f>
        <v/>
      </c>
      <c r="J161" s="18"/>
      <c r="K161" s="20"/>
      <c r="L161" s="19"/>
      <c r="M161" s="18"/>
      <c r="N161" s="21"/>
      <c r="O161" s="21"/>
      <c r="P161" s="22" t="str">
        <f t="shared" si="17"/>
        <v/>
      </c>
      <c r="Q161" s="19"/>
      <c r="R161" s="23" t="str">
        <f t="shared" ca="1" si="18"/>
        <v/>
      </c>
      <c r="S161" t="str">
        <f t="shared" si="19"/>
        <v/>
      </c>
    </row>
    <row r="162" spans="1:19" x14ac:dyDescent="0.3">
      <c r="A162" s="18"/>
      <c r="B162" s="19"/>
      <c r="C162" s="20"/>
      <c r="D162" s="18"/>
      <c r="E162" s="18"/>
      <c r="F162" s="21"/>
      <c r="G162" s="21"/>
      <c r="H162" s="22" t="str">
        <f t="shared" si="16"/>
        <v/>
      </c>
      <c r="I162" s="23" t="str">
        <f>IF($H162="","",IF($H162&gt;=Settings!$B$7,"Critical",IF($H162&gt;=Settings!$B$6,"High",IF($H162&gt;=Settings!$B$5,"Medium","Low"))))</f>
        <v/>
      </c>
      <c r="J162" s="18"/>
      <c r="K162" s="20"/>
      <c r="L162" s="19"/>
      <c r="M162" s="18"/>
      <c r="N162" s="21"/>
      <c r="O162" s="21"/>
      <c r="P162" s="22" t="str">
        <f t="shared" si="17"/>
        <v/>
      </c>
      <c r="Q162" s="19"/>
      <c r="R162" s="23" t="str">
        <f t="shared" ca="1" si="18"/>
        <v/>
      </c>
      <c r="S162" t="str">
        <f t="shared" si="19"/>
        <v/>
      </c>
    </row>
    <row r="163" spans="1:19" x14ac:dyDescent="0.3">
      <c r="A163" s="18"/>
      <c r="B163" s="19"/>
      <c r="C163" s="20"/>
      <c r="D163" s="18"/>
      <c r="E163" s="18"/>
      <c r="F163" s="21"/>
      <c r="G163" s="21"/>
      <c r="H163" s="22" t="str">
        <f t="shared" si="16"/>
        <v/>
      </c>
      <c r="I163" s="23" t="str">
        <f>IF($H163="","",IF($H163&gt;=Settings!$B$7,"Critical",IF($H163&gt;=Settings!$B$6,"High",IF($H163&gt;=Settings!$B$5,"Medium","Low"))))</f>
        <v/>
      </c>
      <c r="J163" s="18"/>
      <c r="K163" s="20"/>
      <c r="L163" s="19"/>
      <c r="M163" s="18"/>
      <c r="N163" s="21"/>
      <c r="O163" s="21"/>
      <c r="P163" s="22" t="str">
        <f t="shared" si="17"/>
        <v/>
      </c>
      <c r="Q163" s="19"/>
      <c r="R163" s="23" t="str">
        <f t="shared" ca="1" si="18"/>
        <v/>
      </c>
      <c r="S163" t="str">
        <f t="shared" si="19"/>
        <v/>
      </c>
    </row>
    <row r="164" spans="1:19" x14ac:dyDescent="0.3">
      <c r="A164" s="18"/>
      <c r="B164" s="19"/>
      <c r="C164" s="20"/>
      <c r="D164" s="18"/>
      <c r="E164" s="18"/>
      <c r="F164" s="21"/>
      <c r="G164" s="21"/>
      <c r="H164" s="22" t="str">
        <f t="shared" si="16"/>
        <v/>
      </c>
      <c r="I164" s="23" t="str">
        <f>IF($H164="","",IF($H164&gt;=Settings!$B$7,"Critical",IF($H164&gt;=Settings!$B$6,"High",IF($H164&gt;=Settings!$B$5,"Medium","Low"))))</f>
        <v/>
      </c>
      <c r="J164" s="18"/>
      <c r="K164" s="20"/>
      <c r="L164" s="19"/>
      <c r="M164" s="18"/>
      <c r="N164" s="21"/>
      <c r="O164" s="21"/>
      <c r="P164" s="22" t="str">
        <f t="shared" si="17"/>
        <v/>
      </c>
      <c r="Q164" s="19"/>
      <c r="R164" s="23" t="str">
        <f t="shared" ca="1" si="18"/>
        <v/>
      </c>
      <c r="S164" t="str">
        <f t="shared" si="19"/>
        <v/>
      </c>
    </row>
    <row r="165" spans="1:19" x14ac:dyDescent="0.3">
      <c r="A165" s="18"/>
      <c r="B165" s="19"/>
      <c r="C165" s="20"/>
      <c r="D165" s="18"/>
      <c r="E165" s="18"/>
      <c r="F165" s="21"/>
      <c r="G165" s="21"/>
      <c r="H165" s="22" t="str">
        <f t="shared" si="16"/>
        <v/>
      </c>
      <c r="I165" s="23" t="str">
        <f>IF($H165="","",IF($H165&gt;=Settings!$B$7,"Critical",IF($H165&gt;=Settings!$B$6,"High",IF($H165&gt;=Settings!$B$5,"Medium","Low"))))</f>
        <v/>
      </c>
      <c r="J165" s="18"/>
      <c r="K165" s="20"/>
      <c r="L165" s="19"/>
      <c r="M165" s="18"/>
      <c r="N165" s="21"/>
      <c r="O165" s="21"/>
      <c r="P165" s="22" t="str">
        <f t="shared" si="17"/>
        <v/>
      </c>
      <c r="Q165" s="19"/>
      <c r="R165" s="23" t="str">
        <f t="shared" ca="1" si="18"/>
        <v/>
      </c>
      <c r="S165" t="str">
        <f t="shared" si="19"/>
        <v/>
      </c>
    </row>
    <row r="166" spans="1:19" x14ac:dyDescent="0.3">
      <c r="A166" s="18"/>
      <c r="B166" s="19"/>
      <c r="C166" s="20"/>
      <c r="D166" s="18"/>
      <c r="E166" s="18"/>
      <c r="F166" s="21"/>
      <c r="G166" s="21"/>
      <c r="H166" s="22" t="str">
        <f t="shared" ref="H166:H197" si="20">IF(OR($F166="",$G166=""),"",$F166*$G166)</f>
        <v/>
      </c>
      <c r="I166" s="23" t="str">
        <f>IF($H166="","",IF($H166&gt;=Settings!$B$7,"Critical",IF($H166&gt;=Settings!$B$6,"High",IF($H166&gt;=Settings!$B$5,"Medium","Low"))))</f>
        <v/>
      </c>
      <c r="J166" s="18"/>
      <c r="K166" s="20"/>
      <c r="L166" s="19"/>
      <c r="M166" s="18"/>
      <c r="N166" s="21"/>
      <c r="O166" s="21"/>
      <c r="P166" s="22" t="str">
        <f t="shared" ref="P166:P197" si="21">IF(OR($N166="",$O166=""),"",$N166*$O166)</f>
        <v/>
      </c>
      <c r="Q166" s="19"/>
      <c r="R166" s="23" t="str">
        <f t="shared" ref="R166:R197" ca="1" si="22">IF(OR($L166="",$M166="Closed",$M166="Became an issue"),"",IF($L166&lt;TODAY(),"Overdue",""))</f>
        <v/>
      </c>
      <c r="S166" t="str">
        <f t="shared" ref="S166:S197" si="23">IF(AND($H166&lt;&gt;"",OR($M166="Open",$M166="Monitoring")),$H166+(1000-ROW())/10000,"")</f>
        <v/>
      </c>
    </row>
    <row r="167" spans="1:19" x14ac:dyDescent="0.3">
      <c r="A167" s="18"/>
      <c r="B167" s="19"/>
      <c r="C167" s="20"/>
      <c r="D167" s="18"/>
      <c r="E167" s="18"/>
      <c r="F167" s="21"/>
      <c r="G167" s="21"/>
      <c r="H167" s="22" t="str">
        <f t="shared" si="20"/>
        <v/>
      </c>
      <c r="I167" s="23" t="str">
        <f>IF($H167="","",IF($H167&gt;=Settings!$B$7,"Critical",IF($H167&gt;=Settings!$B$6,"High",IF($H167&gt;=Settings!$B$5,"Medium","Low"))))</f>
        <v/>
      </c>
      <c r="J167" s="18"/>
      <c r="K167" s="20"/>
      <c r="L167" s="19"/>
      <c r="M167" s="18"/>
      <c r="N167" s="21"/>
      <c r="O167" s="21"/>
      <c r="P167" s="22" t="str">
        <f t="shared" si="21"/>
        <v/>
      </c>
      <c r="Q167" s="19"/>
      <c r="R167" s="23" t="str">
        <f t="shared" ca="1" si="22"/>
        <v/>
      </c>
      <c r="S167" t="str">
        <f t="shared" si="23"/>
        <v/>
      </c>
    </row>
    <row r="168" spans="1:19" x14ac:dyDescent="0.3">
      <c r="A168" s="18"/>
      <c r="B168" s="19"/>
      <c r="C168" s="20"/>
      <c r="D168" s="18"/>
      <c r="E168" s="18"/>
      <c r="F168" s="21"/>
      <c r="G168" s="21"/>
      <c r="H168" s="22" t="str">
        <f t="shared" si="20"/>
        <v/>
      </c>
      <c r="I168" s="23" t="str">
        <f>IF($H168="","",IF($H168&gt;=Settings!$B$7,"Critical",IF($H168&gt;=Settings!$B$6,"High",IF($H168&gt;=Settings!$B$5,"Medium","Low"))))</f>
        <v/>
      </c>
      <c r="J168" s="18"/>
      <c r="K168" s="20"/>
      <c r="L168" s="19"/>
      <c r="M168" s="18"/>
      <c r="N168" s="21"/>
      <c r="O168" s="21"/>
      <c r="P168" s="22" t="str">
        <f t="shared" si="21"/>
        <v/>
      </c>
      <c r="Q168" s="19"/>
      <c r="R168" s="23" t="str">
        <f t="shared" ca="1" si="22"/>
        <v/>
      </c>
      <c r="S168" t="str">
        <f t="shared" si="23"/>
        <v/>
      </c>
    </row>
    <row r="169" spans="1:19" x14ac:dyDescent="0.3">
      <c r="A169" s="18"/>
      <c r="B169" s="19"/>
      <c r="C169" s="20"/>
      <c r="D169" s="18"/>
      <c r="E169" s="18"/>
      <c r="F169" s="21"/>
      <c r="G169" s="21"/>
      <c r="H169" s="22" t="str">
        <f t="shared" si="20"/>
        <v/>
      </c>
      <c r="I169" s="23" t="str">
        <f>IF($H169="","",IF($H169&gt;=Settings!$B$7,"Critical",IF($H169&gt;=Settings!$B$6,"High",IF($H169&gt;=Settings!$B$5,"Medium","Low"))))</f>
        <v/>
      </c>
      <c r="J169" s="18"/>
      <c r="K169" s="20"/>
      <c r="L169" s="19"/>
      <c r="M169" s="18"/>
      <c r="N169" s="21"/>
      <c r="O169" s="21"/>
      <c r="P169" s="22" t="str">
        <f t="shared" si="21"/>
        <v/>
      </c>
      <c r="Q169" s="19"/>
      <c r="R169" s="23" t="str">
        <f t="shared" ca="1" si="22"/>
        <v/>
      </c>
      <c r="S169" t="str">
        <f t="shared" si="23"/>
        <v/>
      </c>
    </row>
    <row r="170" spans="1:19" x14ac:dyDescent="0.3">
      <c r="A170" s="18"/>
      <c r="B170" s="19"/>
      <c r="C170" s="20"/>
      <c r="D170" s="18"/>
      <c r="E170" s="18"/>
      <c r="F170" s="21"/>
      <c r="G170" s="21"/>
      <c r="H170" s="22" t="str">
        <f t="shared" si="20"/>
        <v/>
      </c>
      <c r="I170" s="23" t="str">
        <f>IF($H170="","",IF($H170&gt;=Settings!$B$7,"Critical",IF($H170&gt;=Settings!$B$6,"High",IF($H170&gt;=Settings!$B$5,"Medium","Low"))))</f>
        <v/>
      </c>
      <c r="J170" s="18"/>
      <c r="K170" s="20"/>
      <c r="L170" s="19"/>
      <c r="M170" s="18"/>
      <c r="N170" s="21"/>
      <c r="O170" s="21"/>
      <c r="P170" s="22" t="str">
        <f t="shared" si="21"/>
        <v/>
      </c>
      <c r="Q170" s="19"/>
      <c r="R170" s="23" t="str">
        <f t="shared" ca="1" si="22"/>
        <v/>
      </c>
      <c r="S170" t="str">
        <f t="shared" si="23"/>
        <v/>
      </c>
    </row>
    <row r="171" spans="1:19" x14ac:dyDescent="0.3">
      <c r="A171" s="18"/>
      <c r="B171" s="19"/>
      <c r="C171" s="20"/>
      <c r="D171" s="18"/>
      <c r="E171" s="18"/>
      <c r="F171" s="21"/>
      <c r="G171" s="21"/>
      <c r="H171" s="22" t="str">
        <f t="shared" si="20"/>
        <v/>
      </c>
      <c r="I171" s="23" t="str">
        <f>IF($H171="","",IF($H171&gt;=Settings!$B$7,"Critical",IF($H171&gt;=Settings!$B$6,"High",IF($H171&gt;=Settings!$B$5,"Medium","Low"))))</f>
        <v/>
      </c>
      <c r="J171" s="18"/>
      <c r="K171" s="20"/>
      <c r="L171" s="19"/>
      <c r="M171" s="18"/>
      <c r="N171" s="21"/>
      <c r="O171" s="21"/>
      <c r="P171" s="22" t="str">
        <f t="shared" si="21"/>
        <v/>
      </c>
      <c r="Q171" s="19"/>
      <c r="R171" s="23" t="str">
        <f t="shared" ca="1" si="22"/>
        <v/>
      </c>
      <c r="S171" t="str">
        <f t="shared" si="23"/>
        <v/>
      </c>
    </row>
    <row r="172" spans="1:19" x14ac:dyDescent="0.3">
      <c r="A172" s="18"/>
      <c r="B172" s="19"/>
      <c r="C172" s="20"/>
      <c r="D172" s="18"/>
      <c r="E172" s="18"/>
      <c r="F172" s="21"/>
      <c r="G172" s="21"/>
      <c r="H172" s="22" t="str">
        <f t="shared" si="20"/>
        <v/>
      </c>
      <c r="I172" s="23" t="str">
        <f>IF($H172="","",IF($H172&gt;=Settings!$B$7,"Critical",IF($H172&gt;=Settings!$B$6,"High",IF($H172&gt;=Settings!$B$5,"Medium","Low"))))</f>
        <v/>
      </c>
      <c r="J172" s="18"/>
      <c r="K172" s="20"/>
      <c r="L172" s="19"/>
      <c r="M172" s="18"/>
      <c r="N172" s="21"/>
      <c r="O172" s="21"/>
      <c r="P172" s="22" t="str">
        <f t="shared" si="21"/>
        <v/>
      </c>
      <c r="Q172" s="19"/>
      <c r="R172" s="23" t="str">
        <f t="shared" ca="1" si="22"/>
        <v/>
      </c>
      <c r="S172" t="str">
        <f t="shared" si="23"/>
        <v/>
      </c>
    </row>
    <row r="173" spans="1:19" x14ac:dyDescent="0.3">
      <c r="A173" s="18"/>
      <c r="B173" s="19"/>
      <c r="C173" s="20"/>
      <c r="D173" s="18"/>
      <c r="E173" s="18"/>
      <c r="F173" s="21"/>
      <c r="G173" s="21"/>
      <c r="H173" s="22" t="str">
        <f t="shared" si="20"/>
        <v/>
      </c>
      <c r="I173" s="23" t="str">
        <f>IF($H173="","",IF($H173&gt;=Settings!$B$7,"Critical",IF($H173&gt;=Settings!$B$6,"High",IF($H173&gt;=Settings!$B$5,"Medium","Low"))))</f>
        <v/>
      </c>
      <c r="J173" s="18"/>
      <c r="K173" s="20"/>
      <c r="L173" s="19"/>
      <c r="M173" s="18"/>
      <c r="N173" s="21"/>
      <c r="O173" s="21"/>
      <c r="P173" s="22" t="str">
        <f t="shared" si="21"/>
        <v/>
      </c>
      <c r="Q173" s="19"/>
      <c r="R173" s="23" t="str">
        <f t="shared" ca="1" si="22"/>
        <v/>
      </c>
      <c r="S173" t="str">
        <f t="shared" si="23"/>
        <v/>
      </c>
    </row>
    <row r="174" spans="1:19" x14ac:dyDescent="0.3">
      <c r="A174" s="18"/>
      <c r="B174" s="19"/>
      <c r="C174" s="20"/>
      <c r="D174" s="18"/>
      <c r="E174" s="18"/>
      <c r="F174" s="21"/>
      <c r="G174" s="21"/>
      <c r="H174" s="22" t="str">
        <f t="shared" si="20"/>
        <v/>
      </c>
      <c r="I174" s="23" t="str">
        <f>IF($H174="","",IF($H174&gt;=Settings!$B$7,"Critical",IF($H174&gt;=Settings!$B$6,"High",IF($H174&gt;=Settings!$B$5,"Medium","Low"))))</f>
        <v/>
      </c>
      <c r="J174" s="18"/>
      <c r="K174" s="20"/>
      <c r="L174" s="19"/>
      <c r="M174" s="18"/>
      <c r="N174" s="21"/>
      <c r="O174" s="21"/>
      <c r="P174" s="22" t="str">
        <f t="shared" si="21"/>
        <v/>
      </c>
      <c r="Q174" s="19"/>
      <c r="R174" s="23" t="str">
        <f t="shared" ca="1" si="22"/>
        <v/>
      </c>
      <c r="S174" t="str">
        <f t="shared" si="23"/>
        <v/>
      </c>
    </row>
    <row r="175" spans="1:19" x14ac:dyDescent="0.3">
      <c r="A175" s="18"/>
      <c r="B175" s="19"/>
      <c r="C175" s="20"/>
      <c r="D175" s="18"/>
      <c r="E175" s="18"/>
      <c r="F175" s="21"/>
      <c r="G175" s="21"/>
      <c r="H175" s="22" t="str">
        <f t="shared" si="20"/>
        <v/>
      </c>
      <c r="I175" s="23" t="str">
        <f>IF($H175="","",IF($H175&gt;=Settings!$B$7,"Critical",IF($H175&gt;=Settings!$B$6,"High",IF($H175&gt;=Settings!$B$5,"Medium","Low"))))</f>
        <v/>
      </c>
      <c r="J175" s="18"/>
      <c r="K175" s="20"/>
      <c r="L175" s="19"/>
      <c r="M175" s="18"/>
      <c r="N175" s="21"/>
      <c r="O175" s="21"/>
      <c r="P175" s="22" t="str">
        <f t="shared" si="21"/>
        <v/>
      </c>
      <c r="Q175" s="19"/>
      <c r="R175" s="23" t="str">
        <f t="shared" ca="1" si="22"/>
        <v/>
      </c>
      <c r="S175" t="str">
        <f t="shared" si="23"/>
        <v/>
      </c>
    </row>
    <row r="176" spans="1:19" x14ac:dyDescent="0.3">
      <c r="A176" s="18"/>
      <c r="B176" s="19"/>
      <c r="C176" s="20"/>
      <c r="D176" s="18"/>
      <c r="E176" s="18"/>
      <c r="F176" s="21"/>
      <c r="G176" s="21"/>
      <c r="H176" s="22" t="str">
        <f t="shared" si="20"/>
        <v/>
      </c>
      <c r="I176" s="23" t="str">
        <f>IF($H176="","",IF($H176&gt;=Settings!$B$7,"Critical",IF($H176&gt;=Settings!$B$6,"High",IF($H176&gt;=Settings!$B$5,"Medium","Low"))))</f>
        <v/>
      </c>
      <c r="J176" s="18"/>
      <c r="K176" s="20"/>
      <c r="L176" s="19"/>
      <c r="M176" s="18"/>
      <c r="N176" s="21"/>
      <c r="O176" s="21"/>
      <c r="P176" s="22" t="str">
        <f t="shared" si="21"/>
        <v/>
      </c>
      <c r="Q176" s="19"/>
      <c r="R176" s="23" t="str">
        <f t="shared" ca="1" si="22"/>
        <v/>
      </c>
      <c r="S176" t="str">
        <f t="shared" si="23"/>
        <v/>
      </c>
    </row>
    <row r="177" spans="1:19" x14ac:dyDescent="0.3">
      <c r="A177" s="18"/>
      <c r="B177" s="19"/>
      <c r="C177" s="20"/>
      <c r="D177" s="18"/>
      <c r="E177" s="18"/>
      <c r="F177" s="21"/>
      <c r="G177" s="21"/>
      <c r="H177" s="22" t="str">
        <f t="shared" si="20"/>
        <v/>
      </c>
      <c r="I177" s="23" t="str">
        <f>IF($H177="","",IF($H177&gt;=Settings!$B$7,"Critical",IF($H177&gt;=Settings!$B$6,"High",IF($H177&gt;=Settings!$B$5,"Medium","Low"))))</f>
        <v/>
      </c>
      <c r="J177" s="18"/>
      <c r="K177" s="20"/>
      <c r="L177" s="19"/>
      <c r="M177" s="18"/>
      <c r="N177" s="21"/>
      <c r="O177" s="21"/>
      <c r="P177" s="22" t="str">
        <f t="shared" si="21"/>
        <v/>
      </c>
      <c r="Q177" s="19"/>
      <c r="R177" s="23" t="str">
        <f t="shared" ca="1" si="22"/>
        <v/>
      </c>
      <c r="S177" t="str">
        <f t="shared" si="23"/>
        <v/>
      </c>
    </row>
    <row r="178" spans="1:19" x14ac:dyDescent="0.3">
      <c r="A178" s="18"/>
      <c r="B178" s="19"/>
      <c r="C178" s="20"/>
      <c r="D178" s="18"/>
      <c r="E178" s="18"/>
      <c r="F178" s="21"/>
      <c r="G178" s="21"/>
      <c r="H178" s="22" t="str">
        <f t="shared" si="20"/>
        <v/>
      </c>
      <c r="I178" s="23" t="str">
        <f>IF($H178="","",IF($H178&gt;=Settings!$B$7,"Critical",IF($H178&gt;=Settings!$B$6,"High",IF($H178&gt;=Settings!$B$5,"Medium","Low"))))</f>
        <v/>
      </c>
      <c r="J178" s="18"/>
      <c r="K178" s="20"/>
      <c r="L178" s="19"/>
      <c r="M178" s="18"/>
      <c r="N178" s="21"/>
      <c r="O178" s="21"/>
      <c r="P178" s="22" t="str">
        <f t="shared" si="21"/>
        <v/>
      </c>
      <c r="Q178" s="19"/>
      <c r="R178" s="23" t="str">
        <f t="shared" ca="1" si="22"/>
        <v/>
      </c>
      <c r="S178" t="str">
        <f t="shared" si="23"/>
        <v/>
      </c>
    </row>
    <row r="179" spans="1:19" x14ac:dyDescent="0.3">
      <c r="A179" s="18"/>
      <c r="B179" s="19"/>
      <c r="C179" s="20"/>
      <c r="D179" s="18"/>
      <c r="E179" s="18"/>
      <c r="F179" s="21"/>
      <c r="G179" s="21"/>
      <c r="H179" s="22" t="str">
        <f t="shared" si="20"/>
        <v/>
      </c>
      <c r="I179" s="23" t="str">
        <f>IF($H179="","",IF($H179&gt;=Settings!$B$7,"Critical",IF($H179&gt;=Settings!$B$6,"High",IF($H179&gt;=Settings!$B$5,"Medium","Low"))))</f>
        <v/>
      </c>
      <c r="J179" s="18"/>
      <c r="K179" s="20"/>
      <c r="L179" s="19"/>
      <c r="M179" s="18"/>
      <c r="N179" s="21"/>
      <c r="O179" s="21"/>
      <c r="P179" s="22" t="str">
        <f t="shared" si="21"/>
        <v/>
      </c>
      <c r="Q179" s="19"/>
      <c r="R179" s="23" t="str">
        <f t="shared" ca="1" si="22"/>
        <v/>
      </c>
      <c r="S179" t="str">
        <f t="shared" si="23"/>
        <v/>
      </c>
    </row>
    <row r="180" spans="1:19" x14ac:dyDescent="0.3">
      <c r="A180" s="18"/>
      <c r="B180" s="19"/>
      <c r="C180" s="20"/>
      <c r="D180" s="18"/>
      <c r="E180" s="18"/>
      <c r="F180" s="21"/>
      <c r="G180" s="21"/>
      <c r="H180" s="22" t="str">
        <f t="shared" si="20"/>
        <v/>
      </c>
      <c r="I180" s="23" t="str">
        <f>IF($H180="","",IF($H180&gt;=Settings!$B$7,"Critical",IF($H180&gt;=Settings!$B$6,"High",IF($H180&gt;=Settings!$B$5,"Medium","Low"))))</f>
        <v/>
      </c>
      <c r="J180" s="18"/>
      <c r="K180" s="20"/>
      <c r="L180" s="19"/>
      <c r="M180" s="18"/>
      <c r="N180" s="21"/>
      <c r="O180" s="21"/>
      <c r="P180" s="22" t="str">
        <f t="shared" si="21"/>
        <v/>
      </c>
      <c r="Q180" s="19"/>
      <c r="R180" s="23" t="str">
        <f t="shared" ca="1" si="22"/>
        <v/>
      </c>
      <c r="S180" t="str">
        <f t="shared" si="23"/>
        <v/>
      </c>
    </row>
    <row r="181" spans="1:19" x14ac:dyDescent="0.3">
      <c r="A181" s="18"/>
      <c r="B181" s="19"/>
      <c r="C181" s="20"/>
      <c r="D181" s="18"/>
      <c r="E181" s="18"/>
      <c r="F181" s="21"/>
      <c r="G181" s="21"/>
      <c r="H181" s="22" t="str">
        <f t="shared" si="20"/>
        <v/>
      </c>
      <c r="I181" s="23" t="str">
        <f>IF($H181="","",IF($H181&gt;=Settings!$B$7,"Critical",IF($H181&gt;=Settings!$B$6,"High",IF($H181&gt;=Settings!$B$5,"Medium","Low"))))</f>
        <v/>
      </c>
      <c r="J181" s="18"/>
      <c r="K181" s="20"/>
      <c r="L181" s="19"/>
      <c r="M181" s="18"/>
      <c r="N181" s="21"/>
      <c r="O181" s="21"/>
      <c r="P181" s="22" t="str">
        <f t="shared" si="21"/>
        <v/>
      </c>
      <c r="Q181" s="19"/>
      <c r="R181" s="23" t="str">
        <f t="shared" ca="1" si="22"/>
        <v/>
      </c>
      <c r="S181" t="str">
        <f t="shared" si="23"/>
        <v/>
      </c>
    </row>
    <row r="182" spans="1:19" x14ac:dyDescent="0.3">
      <c r="A182" s="18"/>
      <c r="B182" s="19"/>
      <c r="C182" s="20"/>
      <c r="D182" s="18"/>
      <c r="E182" s="18"/>
      <c r="F182" s="21"/>
      <c r="G182" s="21"/>
      <c r="H182" s="22" t="str">
        <f t="shared" si="20"/>
        <v/>
      </c>
      <c r="I182" s="23" t="str">
        <f>IF($H182="","",IF($H182&gt;=Settings!$B$7,"Critical",IF($H182&gt;=Settings!$B$6,"High",IF($H182&gt;=Settings!$B$5,"Medium","Low"))))</f>
        <v/>
      </c>
      <c r="J182" s="18"/>
      <c r="K182" s="20"/>
      <c r="L182" s="19"/>
      <c r="M182" s="18"/>
      <c r="N182" s="21"/>
      <c r="O182" s="21"/>
      <c r="P182" s="22" t="str">
        <f t="shared" si="21"/>
        <v/>
      </c>
      <c r="Q182" s="19"/>
      <c r="R182" s="23" t="str">
        <f t="shared" ca="1" si="22"/>
        <v/>
      </c>
      <c r="S182" t="str">
        <f t="shared" si="23"/>
        <v/>
      </c>
    </row>
    <row r="183" spans="1:19" x14ac:dyDescent="0.3">
      <c r="A183" s="18"/>
      <c r="B183" s="19"/>
      <c r="C183" s="20"/>
      <c r="D183" s="18"/>
      <c r="E183" s="18"/>
      <c r="F183" s="21"/>
      <c r="G183" s="21"/>
      <c r="H183" s="22" t="str">
        <f t="shared" si="20"/>
        <v/>
      </c>
      <c r="I183" s="23" t="str">
        <f>IF($H183="","",IF($H183&gt;=Settings!$B$7,"Critical",IF($H183&gt;=Settings!$B$6,"High",IF($H183&gt;=Settings!$B$5,"Medium","Low"))))</f>
        <v/>
      </c>
      <c r="J183" s="18"/>
      <c r="K183" s="20"/>
      <c r="L183" s="19"/>
      <c r="M183" s="18"/>
      <c r="N183" s="21"/>
      <c r="O183" s="21"/>
      <c r="P183" s="22" t="str">
        <f t="shared" si="21"/>
        <v/>
      </c>
      <c r="Q183" s="19"/>
      <c r="R183" s="23" t="str">
        <f t="shared" ca="1" si="22"/>
        <v/>
      </c>
      <c r="S183" t="str">
        <f t="shared" si="23"/>
        <v/>
      </c>
    </row>
    <row r="184" spans="1:19" x14ac:dyDescent="0.3">
      <c r="A184" s="18"/>
      <c r="B184" s="19"/>
      <c r="C184" s="20"/>
      <c r="D184" s="18"/>
      <c r="E184" s="18"/>
      <c r="F184" s="21"/>
      <c r="G184" s="21"/>
      <c r="H184" s="22" t="str">
        <f t="shared" si="20"/>
        <v/>
      </c>
      <c r="I184" s="23" t="str">
        <f>IF($H184="","",IF($H184&gt;=Settings!$B$7,"Critical",IF($H184&gt;=Settings!$B$6,"High",IF($H184&gt;=Settings!$B$5,"Medium","Low"))))</f>
        <v/>
      </c>
      <c r="J184" s="18"/>
      <c r="K184" s="20"/>
      <c r="L184" s="19"/>
      <c r="M184" s="18"/>
      <c r="N184" s="21"/>
      <c r="O184" s="21"/>
      <c r="P184" s="22" t="str">
        <f t="shared" si="21"/>
        <v/>
      </c>
      <c r="Q184" s="19"/>
      <c r="R184" s="23" t="str">
        <f t="shared" ca="1" si="22"/>
        <v/>
      </c>
      <c r="S184" t="str">
        <f t="shared" si="23"/>
        <v/>
      </c>
    </row>
    <row r="185" spans="1:19" x14ac:dyDescent="0.3">
      <c r="A185" s="18"/>
      <c r="B185" s="19"/>
      <c r="C185" s="20"/>
      <c r="D185" s="18"/>
      <c r="E185" s="18"/>
      <c r="F185" s="21"/>
      <c r="G185" s="21"/>
      <c r="H185" s="22" t="str">
        <f t="shared" si="20"/>
        <v/>
      </c>
      <c r="I185" s="23" t="str">
        <f>IF($H185="","",IF($H185&gt;=Settings!$B$7,"Critical",IF($H185&gt;=Settings!$B$6,"High",IF($H185&gt;=Settings!$B$5,"Medium","Low"))))</f>
        <v/>
      </c>
      <c r="J185" s="18"/>
      <c r="K185" s="20"/>
      <c r="L185" s="19"/>
      <c r="M185" s="18"/>
      <c r="N185" s="21"/>
      <c r="O185" s="21"/>
      <c r="P185" s="22" t="str">
        <f t="shared" si="21"/>
        <v/>
      </c>
      <c r="Q185" s="19"/>
      <c r="R185" s="23" t="str">
        <f t="shared" ca="1" si="22"/>
        <v/>
      </c>
      <c r="S185" t="str">
        <f t="shared" si="23"/>
        <v/>
      </c>
    </row>
    <row r="186" spans="1:19" x14ac:dyDescent="0.3">
      <c r="A186" s="18"/>
      <c r="B186" s="19"/>
      <c r="C186" s="20"/>
      <c r="D186" s="18"/>
      <c r="E186" s="18"/>
      <c r="F186" s="21"/>
      <c r="G186" s="21"/>
      <c r="H186" s="22" t="str">
        <f t="shared" si="20"/>
        <v/>
      </c>
      <c r="I186" s="23" t="str">
        <f>IF($H186="","",IF($H186&gt;=Settings!$B$7,"Critical",IF($H186&gt;=Settings!$B$6,"High",IF($H186&gt;=Settings!$B$5,"Medium","Low"))))</f>
        <v/>
      </c>
      <c r="J186" s="18"/>
      <c r="K186" s="20"/>
      <c r="L186" s="19"/>
      <c r="M186" s="18"/>
      <c r="N186" s="21"/>
      <c r="O186" s="21"/>
      <c r="P186" s="22" t="str">
        <f t="shared" si="21"/>
        <v/>
      </c>
      <c r="Q186" s="19"/>
      <c r="R186" s="23" t="str">
        <f t="shared" ca="1" si="22"/>
        <v/>
      </c>
      <c r="S186" t="str">
        <f t="shared" si="23"/>
        <v/>
      </c>
    </row>
    <row r="187" spans="1:19" x14ac:dyDescent="0.3">
      <c r="A187" s="18"/>
      <c r="B187" s="19"/>
      <c r="C187" s="20"/>
      <c r="D187" s="18"/>
      <c r="E187" s="18"/>
      <c r="F187" s="21"/>
      <c r="G187" s="21"/>
      <c r="H187" s="22" t="str">
        <f t="shared" si="20"/>
        <v/>
      </c>
      <c r="I187" s="23" t="str">
        <f>IF($H187="","",IF($H187&gt;=Settings!$B$7,"Critical",IF($H187&gt;=Settings!$B$6,"High",IF($H187&gt;=Settings!$B$5,"Medium","Low"))))</f>
        <v/>
      </c>
      <c r="J187" s="18"/>
      <c r="K187" s="20"/>
      <c r="L187" s="19"/>
      <c r="M187" s="18"/>
      <c r="N187" s="21"/>
      <c r="O187" s="21"/>
      <c r="P187" s="22" t="str">
        <f t="shared" si="21"/>
        <v/>
      </c>
      <c r="Q187" s="19"/>
      <c r="R187" s="23" t="str">
        <f t="shared" ca="1" si="22"/>
        <v/>
      </c>
      <c r="S187" t="str">
        <f t="shared" si="23"/>
        <v/>
      </c>
    </row>
    <row r="188" spans="1:19" x14ac:dyDescent="0.3">
      <c r="A188" s="18"/>
      <c r="B188" s="19"/>
      <c r="C188" s="20"/>
      <c r="D188" s="18"/>
      <c r="E188" s="18"/>
      <c r="F188" s="21"/>
      <c r="G188" s="21"/>
      <c r="H188" s="22" t="str">
        <f t="shared" si="20"/>
        <v/>
      </c>
      <c r="I188" s="23" t="str">
        <f>IF($H188="","",IF($H188&gt;=Settings!$B$7,"Critical",IF($H188&gt;=Settings!$B$6,"High",IF($H188&gt;=Settings!$B$5,"Medium","Low"))))</f>
        <v/>
      </c>
      <c r="J188" s="18"/>
      <c r="K188" s="20"/>
      <c r="L188" s="19"/>
      <c r="M188" s="18"/>
      <c r="N188" s="21"/>
      <c r="O188" s="21"/>
      <c r="P188" s="22" t="str">
        <f t="shared" si="21"/>
        <v/>
      </c>
      <c r="Q188" s="19"/>
      <c r="R188" s="23" t="str">
        <f t="shared" ca="1" si="22"/>
        <v/>
      </c>
      <c r="S188" t="str">
        <f t="shared" si="23"/>
        <v/>
      </c>
    </row>
    <row r="189" spans="1:19" x14ac:dyDescent="0.3">
      <c r="A189" s="18"/>
      <c r="B189" s="19"/>
      <c r="C189" s="20"/>
      <c r="D189" s="18"/>
      <c r="E189" s="18"/>
      <c r="F189" s="21"/>
      <c r="G189" s="21"/>
      <c r="H189" s="22" t="str">
        <f t="shared" si="20"/>
        <v/>
      </c>
      <c r="I189" s="23" t="str">
        <f>IF($H189="","",IF($H189&gt;=Settings!$B$7,"Critical",IF($H189&gt;=Settings!$B$6,"High",IF($H189&gt;=Settings!$B$5,"Medium","Low"))))</f>
        <v/>
      </c>
      <c r="J189" s="18"/>
      <c r="K189" s="20"/>
      <c r="L189" s="19"/>
      <c r="M189" s="18"/>
      <c r="N189" s="21"/>
      <c r="O189" s="21"/>
      <c r="P189" s="22" t="str">
        <f t="shared" si="21"/>
        <v/>
      </c>
      <c r="Q189" s="19"/>
      <c r="R189" s="23" t="str">
        <f t="shared" ca="1" si="22"/>
        <v/>
      </c>
      <c r="S189" t="str">
        <f t="shared" si="23"/>
        <v/>
      </c>
    </row>
    <row r="190" spans="1:19" x14ac:dyDescent="0.3">
      <c r="A190" s="18"/>
      <c r="B190" s="19"/>
      <c r="C190" s="20"/>
      <c r="D190" s="18"/>
      <c r="E190" s="18"/>
      <c r="F190" s="21"/>
      <c r="G190" s="21"/>
      <c r="H190" s="22" t="str">
        <f t="shared" si="20"/>
        <v/>
      </c>
      <c r="I190" s="23" t="str">
        <f>IF($H190="","",IF($H190&gt;=Settings!$B$7,"Critical",IF($H190&gt;=Settings!$B$6,"High",IF($H190&gt;=Settings!$B$5,"Medium","Low"))))</f>
        <v/>
      </c>
      <c r="J190" s="18"/>
      <c r="K190" s="20"/>
      <c r="L190" s="19"/>
      <c r="M190" s="18"/>
      <c r="N190" s="21"/>
      <c r="O190" s="21"/>
      <c r="P190" s="22" t="str">
        <f t="shared" si="21"/>
        <v/>
      </c>
      <c r="Q190" s="19"/>
      <c r="R190" s="23" t="str">
        <f t="shared" ca="1" si="22"/>
        <v/>
      </c>
      <c r="S190" t="str">
        <f t="shared" si="23"/>
        <v/>
      </c>
    </row>
    <row r="191" spans="1:19" x14ac:dyDescent="0.3">
      <c r="A191" s="18"/>
      <c r="B191" s="19"/>
      <c r="C191" s="20"/>
      <c r="D191" s="18"/>
      <c r="E191" s="18"/>
      <c r="F191" s="21"/>
      <c r="G191" s="21"/>
      <c r="H191" s="22" t="str">
        <f t="shared" si="20"/>
        <v/>
      </c>
      <c r="I191" s="23" t="str">
        <f>IF($H191="","",IF($H191&gt;=Settings!$B$7,"Critical",IF($H191&gt;=Settings!$B$6,"High",IF($H191&gt;=Settings!$B$5,"Medium","Low"))))</f>
        <v/>
      </c>
      <c r="J191" s="18"/>
      <c r="K191" s="20"/>
      <c r="L191" s="19"/>
      <c r="M191" s="18"/>
      <c r="N191" s="21"/>
      <c r="O191" s="21"/>
      <c r="P191" s="22" t="str">
        <f t="shared" si="21"/>
        <v/>
      </c>
      <c r="Q191" s="19"/>
      <c r="R191" s="23" t="str">
        <f t="shared" ca="1" si="22"/>
        <v/>
      </c>
      <c r="S191" t="str">
        <f t="shared" si="23"/>
        <v/>
      </c>
    </row>
    <row r="192" spans="1:19" x14ac:dyDescent="0.3">
      <c r="A192" s="18"/>
      <c r="B192" s="19"/>
      <c r="C192" s="20"/>
      <c r="D192" s="18"/>
      <c r="E192" s="18"/>
      <c r="F192" s="21"/>
      <c r="G192" s="21"/>
      <c r="H192" s="22" t="str">
        <f t="shared" si="20"/>
        <v/>
      </c>
      <c r="I192" s="23" t="str">
        <f>IF($H192="","",IF($H192&gt;=Settings!$B$7,"Critical",IF($H192&gt;=Settings!$B$6,"High",IF($H192&gt;=Settings!$B$5,"Medium","Low"))))</f>
        <v/>
      </c>
      <c r="J192" s="18"/>
      <c r="K192" s="20"/>
      <c r="L192" s="19"/>
      <c r="M192" s="18"/>
      <c r="N192" s="21"/>
      <c r="O192" s="21"/>
      <c r="P192" s="22" t="str">
        <f t="shared" si="21"/>
        <v/>
      </c>
      <c r="Q192" s="19"/>
      <c r="R192" s="23" t="str">
        <f t="shared" ca="1" si="22"/>
        <v/>
      </c>
      <c r="S192" t="str">
        <f t="shared" si="23"/>
        <v/>
      </c>
    </row>
    <row r="193" spans="1:19" x14ac:dyDescent="0.3">
      <c r="A193" s="18"/>
      <c r="B193" s="19"/>
      <c r="C193" s="20"/>
      <c r="D193" s="18"/>
      <c r="E193" s="18"/>
      <c r="F193" s="21"/>
      <c r="G193" s="21"/>
      <c r="H193" s="22" t="str">
        <f t="shared" si="20"/>
        <v/>
      </c>
      <c r="I193" s="23" t="str">
        <f>IF($H193="","",IF($H193&gt;=Settings!$B$7,"Critical",IF($H193&gt;=Settings!$B$6,"High",IF($H193&gt;=Settings!$B$5,"Medium","Low"))))</f>
        <v/>
      </c>
      <c r="J193" s="18"/>
      <c r="K193" s="20"/>
      <c r="L193" s="19"/>
      <c r="M193" s="18"/>
      <c r="N193" s="21"/>
      <c r="O193" s="21"/>
      <c r="P193" s="22" t="str">
        <f t="shared" si="21"/>
        <v/>
      </c>
      <c r="Q193" s="19"/>
      <c r="R193" s="23" t="str">
        <f t="shared" ca="1" si="22"/>
        <v/>
      </c>
      <c r="S193" t="str">
        <f t="shared" si="23"/>
        <v/>
      </c>
    </row>
    <row r="194" spans="1:19" x14ac:dyDescent="0.3">
      <c r="A194" s="18"/>
      <c r="B194" s="19"/>
      <c r="C194" s="20"/>
      <c r="D194" s="18"/>
      <c r="E194" s="18"/>
      <c r="F194" s="21"/>
      <c r="G194" s="21"/>
      <c r="H194" s="22" t="str">
        <f t="shared" si="20"/>
        <v/>
      </c>
      <c r="I194" s="23" t="str">
        <f>IF($H194="","",IF($H194&gt;=Settings!$B$7,"Critical",IF($H194&gt;=Settings!$B$6,"High",IF($H194&gt;=Settings!$B$5,"Medium","Low"))))</f>
        <v/>
      </c>
      <c r="J194" s="18"/>
      <c r="K194" s="20"/>
      <c r="L194" s="19"/>
      <c r="M194" s="18"/>
      <c r="N194" s="21"/>
      <c r="O194" s="21"/>
      <c r="P194" s="22" t="str">
        <f t="shared" si="21"/>
        <v/>
      </c>
      <c r="Q194" s="19"/>
      <c r="R194" s="23" t="str">
        <f t="shared" ca="1" si="22"/>
        <v/>
      </c>
      <c r="S194" t="str">
        <f t="shared" si="23"/>
        <v/>
      </c>
    </row>
    <row r="195" spans="1:19" x14ac:dyDescent="0.3">
      <c r="A195" s="18"/>
      <c r="B195" s="19"/>
      <c r="C195" s="20"/>
      <c r="D195" s="18"/>
      <c r="E195" s="18"/>
      <c r="F195" s="21"/>
      <c r="G195" s="21"/>
      <c r="H195" s="22" t="str">
        <f t="shared" si="20"/>
        <v/>
      </c>
      <c r="I195" s="23" t="str">
        <f>IF($H195="","",IF($H195&gt;=Settings!$B$7,"Critical",IF($H195&gt;=Settings!$B$6,"High",IF($H195&gt;=Settings!$B$5,"Medium","Low"))))</f>
        <v/>
      </c>
      <c r="J195" s="18"/>
      <c r="K195" s="20"/>
      <c r="L195" s="19"/>
      <c r="M195" s="18"/>
      <c r="N195" s="21"/>
      <c r="O195" s="21"/>
      <c r="P195" s="22" t="str">
        <f t="shared" si="21"/>
        <v/>
      </c>
      <c r="Q195" s="19"/>
      <c r="R195" s="23" t="str">
        <f t="shared" ca="1" si="22"/>
        <v/>
      </c>
      <c r="S195" t="str">
        <f t="shared" si="23"/>
        <v/>
      </c>
    </row>
    <row r="196" spans="1:19" x14ac:dyDescent="0.3">
      <c r="A196" s="18"/>
      <c r="B196" s="19"/>
      <c r="C196" s="20"/>
      <c r="D196" s="18"/>
      <c r="E196" s="18"/>
      <c r="F196" s="21"/>
      <c r="G196" s="21"/>
      <c r="H196" s="22" t="str">
        <f t="shared" si="20"/>
        <v/>
      </c>
      <c r="I196" s="23" t="str">
        <f>IF($H196="","",IF($H196&gt;=Settings!$B$7,"Critical",IF($H196&gt;=Settings!$B$6,"High",IF($H196&gt;=Settings!$B$5,"Medium","Low"))))</f>
        <v/>
      </c>
      <c r="J196" s="18"/>
      <c r="K196" s="20"/>
      <c r="L196" s="19"/>
      <c r="M196" s="18"/>
      <c r="N196" s="21"/>
      <c r="O196" s="21"/>
      <c r="P196" s="22" t="str">
        <f t="shared" si="21"/>
        <v/>
      </c>
      <c r="Q196" s="19"/>
      <c r="R196" s="23" t="str">
        <f t="shared" ca="1" si="22"/>
        <v/>
      </c>
      <c r="S196" t="str">
        <f t="shared" si="23"/>
        <v/>
      </c>
    </row>
    <row r="197" spans="1:19" x14ac:dyDescent="0.3">
      <c r="A197" s="18"/>
      <c r="B197" s="19"/>
      <c r="C197" s="20"/>
      <c r="D197" s="18"/>
      <c r="E197" s="18"/>
      <c r="F197" s="21"/>
      <c r="G197" s="21"/>
      <c r="H197" s="22" t="str">
        <f t="shared" si="20"/>
        <v/>
      </c>
      <c r="I197" s="23" t="str">
        <f>IF($H197="","",IF($H197&gt;=Settings!$B$7,"Critical",IF($H197&gt;=Settings!$B$6,"High",IF($H197&gt;=Settings!$B$5,"Medium","Low"))))</f>
        <v/>
      </c>
      <c r="J197" s="18"/>
      <c r="K197" s="20"/>
      <c r="L197" s="19"/>
      <c r="M197" s="18"/>
      <c r="N197" s="21"/>
      <c r="O197" s="21"/>
      <c r="P197" s="22" t="str">
        <f t="shared" si="21"/>
        <v/>
      </c>
      <c r="Q197" s="19"/>
      <c r="R197" s="23" t="str">
        <f t="shared" ca="1" si="22"/>
        <v/>
      </c>
      <c r="S197" t="str">
        <f t="shared" si="23"/>
        <v/>
      </c>
    </row>
    <row r="198" spans="1:19" x14ac:dyDescent="0.3">
      <c r="A198" s="18"/>
      <c r="B198" s="19"/>
      <c r="C198" s="20"/>
      <c r="D198" s="18"/>
      <c r="E198" s="18"/>
      <c r="F198" s="21"/>
      <c r="G198" s="21"/>
      <c r="H198" s="22" t="str">
        <f t="shared" ref="H198:H205" si="24">IF(OR($F198="",$G198=""),"",$F198*$G198)</f>
        <v/>
      </c>
      <c r="I198" s="23" t="str">
        <f>IF($H198="","",IF($H198&gt;=Settings!$B$7,"Critical",IF($H198&gt;=Settings!$B$6,"High",IF($H198&gt;=Settings!$B$5,"Medium","Low"))))</f>
        <v/>
      </c>
      <c r="J198" s="18"/>
      <c r="K198" s="20"/>
      <c r="L198" s="19"/>
      <c r="M198" s="18"/>
      <c r="N198" s="21"/>
      <c r="O198" s="21"/>
      <c r="P198" s="22" t="str">
        <f t="shared" ref="P198:P205" si="25">IF(OR($N198="",$O198=""),"",$N198*$O198)</f>
        <v/>
      </c>
      <c r="Q198" s="19"/>
      <c r="R198" s="23" t="str">
        <f t="shared" ref="R198:R205" ca="1" si="26">IF(OR($L198="",$M198="Closed",$M198="Became an issue"),"",IF($L198&lt;TODAY(),"Overdue",""))</f>
        <v/>
      </c>
      <c r="S198" t="str">
        <f t="shared" ref="S198:S205" si="27">IF(AND($H198&lt;&gt;"",OR($M198="Open",$M198="Monitoring")),$H198+(1000-ROW())/10000,"")</f>
        <v/>
      </c>
    </row>
    <row r="199" spans="1:19" x14ac:dyDescent="0.3">
      <c r="A199" s="18"/>
      <c r="B199" s="19"/>
      <c r="C199" s="20"/>
      <c r="D199" s="18"/>
      <c r="E199" s="18"/>
      <c r="F199" s="21"/>
      <c r="G199" s="21"/>
      <c r="H199" s="22" t="str">
        <f t="shared" si="24"/>
        <v/>
      </c>
      <c r="I199" s="23" t="str">
        <f>IF($H199="","",IF($H199&gt;=Settings!$B$7,"Critical",IF($H199&gt;=Settings!$B$6,"High",IF($H199&gt;=Settings!$B$5,"Medium","Low"))))</f>
        <v/>
      </c>
      <c r="J199" s="18"/>
      <c r="K199" s="20"/>
      <c r="L199" s="19"/>
      <c r="M199" s="18"/>
      <c r="N199" s="21"/>
      <c r="O199" s="21"/>
      <c r="P199" s="22" t="str">
        <f t="shared" si="25"/>
        <v/>
      </c>
      <c r="Q199" s="19"/>
      <c r="R199" s="23" t="str">
        <f t="shared" ca="1" si="26"/>
        <v/>
      </c>
      <c r="S199" t="str">
        <f t="shared" si="27"/>
        <v/>
      </c>
    </row>
    <row r="200" spans="1:19" x14ac:dyDescent="0.3">
      <c r="A200" s="18"/>
      <c r="B200" s="19"/>
      <c r="C200" s="20"/>
      <c r="D200" s="18"/>
      <c r="E200" s="18"/>
      <c r="F200" s="21"/>
      <c r="G200" s="21"/>
      <c r="H200" s="22" t="str">
        <f t="shared" si="24"/>
        <v/>
      </c>
      <c r="I200" s="23" t="str">
        <f>IF($H200="","",IF($H200&gt;=Settings!$B$7,"Critical",IF($H200&gt;=Settings!$B$6,"High",IF($H200&gt;=Settings!$B$5,"Medium","Low"))))</f>
        <v/>
      </c>
      <c r="J200" s="18"/>
      <c r="K200" s="20"/>
      <c r="L200" s="19"/>
      <c r="M200" s="18"/>
      <c r="N200" s="21"/>
      <c r="O200" s="21"/>
      <c r="P200" s="22" t="str">
        <f t="shared" si="25"/>
        <v/>
      </c>
      <c r="Q200" s="19"/>
      <c r="R200" s="23" t="str">
        <f t="shared" ca="1" si="26"/>
        <v/>
      </c>
      <c r="S200" t="str">
        <f t="shared" si="27"/>
        <v/>
      </c>
    </row>
    <row r="201" spans="1:19" x14ac:dyDescent="0.3">
      <c r="A201" s="18"/>
      <c r="B201" s="19"/>
      <c r="C201" s="20"/>
      <c r="D201" s="18"/>
      <c r="E201" s="18"/>
      <c r="F201" s="21"/>
      <c r="G201" s="21"/>
      <c r="H201" s="22" t="str">
        <f t="shared" si="24"/>
        <v/>
      </c>
      <c r="I201" s="23" t="str">
        <f>IF($H201="","",IF($H201&gt;=Settings!$B$7,"Critical",IF($H201&gt;=Settings!$B$6,"High",IF($H201&gt;=Settings!$B$5,"Medium","Low"))))</f>
        <v/>
      </c>
      <c r="J201" s="18"/>
      <c r="K201" s="20"/>
      <c r="L201" s="19"/>
      <c r="M201" s="18"/>
      <c r="N201" s="21"/>
      <c r="O201" s="21"/>
      <c r="P201" s="22" t="str">
        <f t="shared" si="25"/>
        <v/>
      </c>
      <c r="Q201" s="19"/>
      <c r="R201" s="23" t="str">
        <f t="shared" ca="1" si="26"/>
        <v/>
      </c>
      <c r="S201" t="str">
        <f t="shared" si="27"/>
        <v/>
      </c>
    </row>
    <row r="202" spans="1:19" x14ac:dyDescent="0.3">
      <c r="A202" s="18"/>
      <c r="B202" s="19"/>
      <c r="C202" s="20"/>
      <c r="D202" s="18"/>
      <c r="E202" s="18"/>
      <c r="F202" s="21"/>
      <c r="G202" s="21"/>
      <c r="H202" s="22" t="str">
        <f t="shared" si="24"/>
        <v/>
      </c>
      <c r="I202" s="23" t="str">
        <f>IF($H202="","",IF($H202&gt;=Settings!$B$7,"Critical",IF($H202&gt;=Settings!$B$6,"High",IF($H202&gt;=Settings!$B$5,"Medium","Low"))))</f>
        <v/>
      </c>
      <c r="J202" s="18"/>
      <c r="K202" s="20"/>
      <c r="L202" s="19"/>
      <c r="M202" s="18"/>
      <c r="N202" s="21"/>
      <c r="O202" s="21"/>
      <c r="P202" s="22" t="str">
        <f t="shared" si="25"/>
        <v/>
      </c>
      <c r="Q202" s="19"/>
      <c r="R202" s="23" t="str">
        <f t="shared" ca="1" si="26"/>
        <v/>
      </c>
      <c r="S202" t="str">
        <f t="shared" si="27"/>
        <v/>
      </c>
    </row>
    <row r="203" spans="1:19" x14ac:dyDescent="0.3">
      <c r="A203" s="18"/>
      <c r="B203" s="19"/>
      <c r="C203" s="20"/>
      <c r="D203" s="18"/>
      <c r="E203" s="18"/>
      <c r="F203" s="21"/>
      <c r="G203" s="21"/>
      <c r="H203" s="22" t="str">
        <f t="shared" si="24"/>
        <v/>
      </c>
      <c r="I203" s="23" t="str">
        <f>IF($H203="","",IF($H203&gt;=Settings!$B$7,"Critical",IF($H203&gt;=Settings!$B$6,"High",IF($H203&gt;=Settings!$B$5,"Medium","Low"))))</f>
        <v/>
      </c>
      <c r="J203" s="18"/>
      <c r="K203" s="20"/>
      <c r="L203" s="19"/>
      <c r="M203" s="18"/>
      <c r="N203" s="21"/>
      <c r="O203" s="21"/>
      <c r="P203" s="22" t="str">
        <f t="shared" si="25"/>
        <v/>
      </c>
      <c r="Q203" s="19"/>
      <c r="R203" s="23" t="str">
        <f t="shared" ca="1" si="26"/>
        <v/>
      </c>
      <c r="S203" t="str">
        <f t="shared" si="27"/>
        <v/>
      </c>
    </row>
    <row r="204" spans="1:19" x14ac:dyDescent="0.3">
      <c r="A204" s="18"/>
      <c r="B204" s="19"/>
      <c r="C204" s="20"/>
      <c r="D204" s="18"/>
      <c r="E204" s="18"/>
      <c r="F204" s="21"/>
      <c r="G204" s="21"/>
      <c r="H204" s="22" t="str">
        <f t="shared" si="24"/>
        <v/>
      </c>
      <c r="I204" s="23" t="str">
        <f>IF($H204="","",IF($H204&gt;=Settings!$B$7,"Critical",IF($H204&gt;=Settings!$B$6,"High",IF($H204&gt;=Settings!$B$5,"Medium","Low"))))</f>
        <v/>
      </c>
      <c r="J204" s="18"/>
      <c r="K204" s="20"/>
      <c r="L204" s="19"/>
      <c r="M204" s="18"/>
      <c r="N204" s="21"/>
      <c r="O204" s="21"/>
      <c r="P204" s="22" t="str">
        <f t="shared" si="25"/>
        <v/>
      </c>
      <c r="Q204" s="19"/>
      <c r="R204" s="23" t="str">
        <f t="shared" ca="1" si="26"/>
        <v/>
      </c>
      <c r="S204" t="str">
        <f t="shared" si="27"/>
        <v/>
      </c>
    </row>
    <row r="205" spans="1:19" x14ac:dyDescent="0.3">
      <c r="A205" s="18"/>
      <c r="B205" s="19"/>
      <c r="C205" s="20"/>
      <c r="D205" s="18"/>
      <c r="E205" s="18"/>
      <c r="F205" s="21"/>
      <c r="G205" s="21"/>
      <c r="H205" s="22" t="str">
        <f t="shared" si="24"/>
        <v/>
      </c>
      <c r="I205" s="23" t="str">
        <f>IF($H205="","",IF($H205&gt;=Settings!$B$7,"Critical",IF($H205&gt;=Settings!$B$6,"High",IF($H205&gt;=Settings!$B$5,"Medium","Low"))))</f>
        <v/>
      </c>
      <c r="J205" s="18"/>
      <c r="K205" s="20"/>
      <c r="L205" s="19"/>
      <c r="M205" s="18"/>
      <c r="N205" s="21"/>
      <c r="O205" s="21"/>
      <c r="P205" s="22" t="str">
        <f t="shared" si="25"/>
        <v/>
      </c>
      <c r="Q205" s="19"/>
      <c r="R205" s="23" t="str">
        <f t="shared" ca="1" si="26"/>
        <v/>
      </c>
      <c r="S205" t="str">
        <f t="shared" si="27"/>
        <v/>
      </c>
    </row>
  </sheetData>
  <autoFilter ref="A5:R205" xr:uid="{00000000-0009-0000-0000-000002000000}"/>
  <conditionalFormatting sqref="A6:R205">
    <cfRule type="expression" dxfId="20" priority="6">
      <formula>OR($M6="Closed",$M6="Became an issue")</formula>
    </cfRule>
  </conditionalFormatting>
  <conditionalFormatting sqref="H6:I205">
    <cfRule type="expression" dxfId="19" priority="1">
      <formula>$I6="Critical"</formula>
    </cfRule>
    <cfRule type="expression" dxfId="18" priority="2">
      <formula>$I6="High"</formula>
    </cfRule>
    <cfRule type="expression" dxfId="17" priority="3">
      <formula>$I6="Medium"</formula>
    </cfRule>
    <cfRule type="expression" dxfId="16" priority="4">
      <formula>$I6="Low"</formula>
    </cfRule>
  </conditionalFormatting>
  <conditionalFormatting sqref="R6:R205">
    <cfRule type="expression" dxfId="15" priority="5">
      <formula>$R6="Overdue"</formula>
    </cfRule>
  </conditionalFormatting>
  <dataValidations count="3">
    <dataValidation type="list" allowBlank="1" showInputMessage="1" promptTitle="Pick from the list" prompt="1 = very unlikely, 3 = possible, 5 = almost certain" sqref="F6:F205" xr:uid="{00000000-0002-0000-0200-000003000000}">
      <formula1>"1,2,3,4,5"</formula1>
    </dataValidation>
    <dataValidation type="list" allowBlank="1" showInputMessage="1" promptTitle="Pick from the list" prompt="1 = minor, 3 = noticeable delay or cost, 5 = project fails" sqref="G6:G205" xr:uid="{00000000-0002-0000-0200-000004000000}">
      <formula1>"1,2,3,4,5"</formula1>
    </dataValidation>
    <dataValidation type="list" allowBlank="1" sqref="N6:O205" xr:uid="{00000000-0002-0000-0200-000005000000}">
      <formula1>"1,2,3,4,5"</formula1>
    </dataValidation>
  </dataValidations>
  <pageMargins left="0.4" right="0.4" top="1" bottom="1" header="0.5" footer="0.5"/>
  <pageSetup paperSize="9" fitToHeight="0" orientation="landscape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200-000000000000}">
          <x14:formula1>
            <xm:f>Settings!$D$4:$D$23</xm:f>
          </x14:formula1>
          <xm:sqref>D6:D205</xm:sqref>
        </x14:dataValidation>
        <x14:dataValidation type="list" allowBlank="1" xr:uid="{00000000-0002-0000-0200-000001000000}">
          <x14:formula1>
            <xm:f>Settings!$F$4:$F$8</xm:f>
          </x14:formula1>
          <xm:sqref>J6:J205</xm:sqref>
        </x14:dataValidation>
        <x14:dataValidation type="list" allowBlank="1" xr:uid="{00000000-0002-0000-0200-000002000000}">
          <x14:formula1>
            <xm:f>Settings!$E$4:$E$7</xm:f>
          </x14:formula1>
          <xm:sqref>M6:M205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4"/>
  <sheetViews>
    <sheetView showGridLines="0" workbookViewId="0"/>
  </sheetViews>
  <sheetFormatPr defaultRowHeight="14.4" x14ac:dyDescent="0.3"/>
  <cols>
    <col min="1" max="1" width="16" customWidth="1"/>
    <col min="2" max="2" width="14" customWidth="1"/>
    <col min="3" max="7" width="13" customWidth="1"/>
    <col min="10" max="10" width="13" hidden="1" customWidth="1"/>
  </cols>
  <sheetData>
    <row r="1" spans="1:10" ht="25.95" customHeight="1" x14ac:dyDescent="0.4">
      <c r="A1" s="1" t="s">
        <v>111</v>
      </c>
      <c r="J1">
        <f>Settings!B5</f>
        <v>5</v>
      </c>
    </row>
    <row r="2" spans="1:10" x14ac:dyDescent="0.3">
      <c r="A2" s="2" t="s">
        <v>112</v>
      </c>
      <c r="J2">
        <f>Settings!B6</f>
        <v>10</v>
      </c>
    </row>
    <row r="3" spans="1:10" x14ac:dyDescent="0.3">
      <c r="J3">
        <f>Settings!B7</f>
        <v>20</v>
      </c>
    </row>
    <row r="4" spans="1:10" x14ac:dyDescent="0.3">
      <c r="C4" s="38" t="s">
        <v>113</v>
      </c>
      <c r="D4" s="37"/>
      <c r="E4" s="37"/>
      <c r="F4" s="37"/>
      <c r="G4" s="37"/>
    </row>
    <row r="5" spans="1:10" x14ac:dyDescent="0.3">
      <c r="A5" s="24" t="s">
        <v>114</v>
      </c>
      <c r="C5" s="25">
        <v>1</v>
      </c>
      <c r="D5" s="25">
        <v>2</v>
      </c>
      <c r="E5" s="25">
        <v>3</v>
      </c>
      <c r="F5" s="25">
        <v>4</v>
      </c>
      <c r="G5" s="25">
        <v>5</v>
      </c>
    </row>
    <row r="6" spans="1:10" ht="34.049999999999997" customHeight="1" x14ac:dyDescent="0.3">
      <c r="A6" s="26" t="s">
        <v>115</v>
      </c>
      <c r="B6" s="25">
        <v>5</v>
      </c>
      <c r="C6" s="27">
        <f>COUNTIFS(Risks!$F$6:$F$205,$B6,Risks!$G$6:$G$205,C$5,Risks!$M$6:$M$205,"Open")+COUNTIFS(Risks!$F$6:$F$205,$B6,Risks!$G$6:$G$205,C$5,Risks!$M$6:$M$205,"Monitoring")</f>
        <v>0</v>
      </c>
      <c r="D6" s="27">
        <f>COUNTIFS(Risks!$F$6:$F$205,$B6,Risks!$G$6:$G$205,D$5,Risks!$M$6:$M$205,"Open")+COUNTIFS(Risks!$F$6:$F$205,$B6,Risks!$G$6:$G$205,D$5,Risks!$M$6:$M$205,"Monitoring")</f>
        <v>0</v>
      </c>
      <c r="E6" s="27">
        <f>COUNTIFS(Risks!$F$6:$F$205,$B6,Risks!$G$6:$G$205,E$5,Risks!$M$6:$M$205,"Open")+COUNTIFS(Risks!$F$6:$F$205,$B6,Risks!$G$6:$G$205,E$5,Risks!$M$6:$M$205,"Monitoring")</f>
        <v>0</v>
      </c>
      <c r="F6" s="27">
        <f>COUNTIFS(Risks!$F$6:$F$205,$B6,Risks!$G$6:$G$205,F$5,Risks!$M$6:$M$205,"Open")+COUNTIFS(Risks!$F$6:$F$205,$B6,Risks!$G$6:$G$205,F$5,Risks!$M$6:$M$205,"Monitoring")</f>
        <v>0</v>
      </c>
      <c r="G6" s="27">
        <f>COUNTIFS(Risks!$F$6:$F$205,$B6,Risks!$G$6:$G$205,G$5,Risks!$M$6:$M$205,"Open")+COUNTIFS(Risks!$F$6:$F$205,$B6,Risks!$G$6:$G$205,G$5,Risks!$M$6:$M$205,"Monitoring")</f>
        <v>0</v>
      </c>
    </row>
    <row r="7" spans="1:10" ht="34.049999999999997" customHeight="1" x14ac:dyDescent="0.3">
      <c r="A7" s="26" t="s">
        <v>116</v>
      </c>
      <c r="B7" s="25">
        <v>4</v>
      </c>
      <c r="C7" s="27">
        <f>COUNTIFS(Risks!$F$6:$F$205,$B7,Risks!$G$6:$G$205,C$5,Risks!$M$6:$M$205,"Open")+COUNTIFS(Risks!$F$6:$F$205,$B7,Risks!$G$6:$G$205,C$5,Risks!$M$6:$M$205,"Monitoring")</f>
        <v>0</v>
      </c>
      <c r="D7" s="27">
        <f>COUNTIFS(Risks!$F$6:$F$205,$B7,Risks!$G$6:$G$205,D$5,Risks!$M$6:$M$205,"Open")+COUNTIFS(Risks!$F$6:$F$205,$B7,Risks!$G$6:$G$205,D$5,Risks!$M$6:$M$205,"Monitoring")</f>
        <v>0</v>
      </c>
      <c r="E7" s="27">
        <f>COUNTIFS(Risks!$F$6:$F$205,$B7,Risks!$G$6:$G$205,E$5,Risks!$M$6:$M$205,"Open")+COUNTIFS(Risks!$F$6:$F$205,$B7,Risks!$G$6:$G$205,E$5,Risks!$M$6:$M$205,"Monitoring")</f>
        <v>1</v>
      </c>
      <c r="F7" s="27">
        <f>COUNTIFS(Risks!$F$6:$F$205,$B7,Risks!$G$6:$G$205,F$5,Risks!$M$6:$M$205,"Open")+COUNTIFS(Risks!$F$6:$F$205,$B7,Risks!$G$6:$G$205,F$5,Risks!$M$6:$M$205,"Monitoring")</f>
        <v>0</v>
      </c>
      <c r="G7" s="27">
        <f>COUNTIFS(Risks!$F$6:$F$205,$B7,Risks!$G$6:$G$205,G$5,Risks!$M$6:$M$205,"Open")+COUNTIFS(Risks!$F$6:$F$205,$B7,Risks!$G$6:$G$205,G$5,Risks!$M$6:$M$205,"Monitoring")</f>
        <v>0</v>
      </c>
    </row>
    <row r="8" spans="1:10" ht="34.049999999999997" customHeight="1" x14ac:dyDescent="0.3">
      <c r="A8" s="26" t="s">
        <v>117</v>
      </c>
      <c r="B8" s="25">
        <v>3</v>
      </c>
      <c r="C8" s="27">
        <f>COUNTIFS(Risks!$F$6:$F$205,$B8,Risks!$G$6:$G$205,C$5,Risks!$M$6:$M$205,"Open")+COUNTIFS(Risks!$F$6:$F$205,$B8,Risks!$G$6:$G$205,C$5,Risks!$M$6:$M$205,"Monitoring")</f>
        <v>0</v>
      </c>
      <c r="D8" s="27">
        <f>COUNTIFS(Risks!$F$6:$F$205,$B8,Risks!$G$6:$G$205,D$5,Risks!$M$6:$M$205,"Open")+COUNTIFS(Risks!$F$6:$F$205,$B8,Risks!$G$6:$G$205,D$5,Risks!$M$6:$M$205,"Monitoring")</f>
        <v>0</v>
      </c>
      <c r="E8" s="27">
        <f>COUNTIFS(Risks!$F$6:$F$205,$B8,Risks!$G$6:$G$205,E$5,Risks!$M$6:$M$205,"Open")+COUNTIFS(Risks!$F$6:$F$205,$B8,Risks!$G$6:$G$205,E$5,Risks!$M$6:$M$205,"Monitoring")</f>
        <v>0</v>
      </c>
      <c r="F8" s="27">
        <f>COUNTIFS(Risks!$F$6:$F$205,$B8,Risks!$G$6:$G$205,F$5,Risks!$M$6:$M$205,"Open")+COUNTIFS(Risks!$F$6:$F$205,$B8,Risks!$G$6:$G$205,F$5,Risks!$M$6:$M$205,"Monitoring")</f>
        <v>2</v>
      </c>
      <c r="G8" s="27">
        <f>COUNTIFS(Risks!$F$6:$F$205,$B8,Risks!$G$6:$G$205,G$5,Risks!$M$6:$M$205,"Open")+COUNTIFS(Risks!$F$6:$F$205,$B8,Risks!$G$6:$G$205,G$5,Risks!$M$6:$M$205,"Monitoring")</f>
        <v>0</v>
      </c>
    </row>
    <row r="9" spans="1:10" ht="34.049999999999997" customHeight="1" x14ac:dyDescent="0.3">
      <c r="A9" s="26" t="s">
        <v>118</v>
      </c>
      <c r="B9" s="25">
        <v>2</v>
      </c>
      <c r="C9" s="27">
        <f>COUNTIFS(Risks!$F$6:$F$205,$B9,Risks!$G$6:$G$205,C$5,Risks!$M$6:$M$205,"Open")+COUNTIFS(Risks!$F$6:$F$205,$B9,Risks!$G$6:$G$205,C$5,Risks!$M$6:$M$205,"Monitoring")</f>
        <v>0</v>
      </c>
      <c r="D9" s="27">
        <f>COUNTIFS(Risks!$F$6:$F$205,$B9,Risks!$G$6:$G$205,D$5,Risks!$M$6:$M$205,"Open")+COUNTIFS(Risks!$F$6:$F$205,$B9,Risks!$G$6:$G$205,D$5,Risks!$M$6:$M$205,"Monitoring")</f>
        <v>1</v>
      </c>
      <c r="E9" s="27">
        <f>COUNTIFS(Risks!$F$6:$F$205,$B9,Risks!$G$6:$G$205,E$5,Risks!$M$6:$M$205,"Open")+COUNTIFS(Risks!$F$6:$F$205,$B9,Risks!$G$6:$G$205,E$5,Risks!$M$6:$M$205,"Monitoring")</f>
        <v>0</v>
      </c>
      <c r="F9" s="27">
        <f>COUNTIFS(Risks!$F$6:$F$205,$B9,Risks!$G$6:$G$205,F$5,Risks!$M$6:$M$205,"Open")+COUNTIFS(Risks!$F$6:$F$205,$B9,Risks!$G$6:$G$205,F$5,Risks!$M$6:$M$205,"Monitoring")</f>
        <v>0</v>
      </c>
      <c r="G9" s="27">
        <f>COUNTIFS(Risks!$F$6:$F$205,$B9,Risks!$G$6:$G$205,G$5,Risks!$M$6:$M$205,"Open")+COUNTIFS(Risks!$F$6:$F$205,$B9,Risks!$G$6:$G$205,G$5,Risks!$M$6:$M$205,"Monitoring")</f>
        <v>1</v>
      </c>
    </row>
    <row r="10" spans="1:10" ht="34.049999999999997" customHeight="1" x14ac:dyDescent="0.3">
      <c r="A10" s="26" t="s">
        <v>119</v>
      </c>
      <c r="B10" s="25">
        <v>1</v>
      </c>
      <c r="C10" s="27">
        <f>COUNTIFS(Risks!$F$6:$F$205,$B10,Risks!$G$6:$G$205,C$5,Risks!$M$6:$M$205,"Open")+COUNTIFS(Risks!$F$6:$F$205,$B10,Risks!$G$6:$G$205,C$5,Risks!$M$6:$M$205,"Monitoring")</f>
        <v>0</v>
      </c>
      <c r="D10" s="27">
        <f>COUNTIFS(Risks!$F$6:$F$205,$B10,Risks!$G$6:$G$205,D$5,Risks!$M$6:$M$205,"Open")+COUNTIFS(Risks!$F$6:$F$205,$B10,Risks!$G$6:$G$205,D$5,Risks!$M$6:$M$205,"Monitoring")</f>
        <v>0</v>
      </c>
      <c r="E10" s="27">
        <f>COUNTIFS(Risks!$F$6:$F$205,$B10,Risks!$G$6:$G$205,E$5,Risks!$M$6:$M$205,"Open")+COUNTIFS(Risks!$F$6:$F$205,$B10,Risks!$G$6:$G$205,E$5,Risks!$M$6:$M$205,"Monitoring")</f>
        <v>0</v>
      </c>
      <c r="F10" s="27">
        <f>COUNTIFS(Risks!$F$6:$F$205,$B10,Risks!$G$6:$G$205,F$5,Risks!$M$6:$M$205,"Open")+COUNTIFS(Risks!$F$6:$F$205,$B10,Risks!$G$6:$G$205,F$5,Risks!$M$6:$M$205,"Monitoring")</f>
        <v>0</v>
      </c>
      <c r="G10" s="27">
        <f>COUNTIFS(Risks!$F$6:$F$205,$B10,Risks!$G$6:$G$205,G$5,Risks!$M$6:$M$205,"Open")+COUNTIFS(Risks!$F$6:$F$205,$B10,Risks!$G$6:$G$205,G$5,Risks!$M$6:$M$205,"Monitoring")</f>
        <v>0</v>
      </c>
    </row>
    <row r="11" spans="1:10" x14ac:dyDescent="0.3">
      <c r="C11" s="28" t="s">
        <v>120</v>
      </c>
      <c r="D11" s="28" t="s">
        <v>121</v>
      </c>
      <c r="E11" s="28" t="s">
        <v>122</v>
      </c>
      <c r="F11" s="28" t="s">
        <v>123</v>
      </c>
      <c r="G11" s="28" t="s">
        <v>124</v>
      </c>
    </row>
    <row r="13" spans="1:10" x14ac:dyDescent="0.3">
      <c r="A13" s="36" t="s">
        <v>125</v>
      </c>
      <c r="B13" s="37"/>
      <c r="C13" s="37"/>
      <c r="D13" s="37"/>
      <c r="E13" s="37"/>
      <c r="F13" s="37"/>
      <c r="G13" s="37"/>
    </row>
    <row r="14" spans="1:10" x14ac:dyDescent="0.3">
      <c r="A14" s="37"/>
      <c r="B14" s="37"/>
      <c r="C14" s="37"/>
      <c r="D14" s="37"/>
      <c r="E14" s="37"/>
      <c r="F14" s="37"/>
      <c r="G14" s="37"/>
    </row>
  </sheetData>
  <sheetProtection sheet="1" formatCells="0" formatColumns="0" formatRows="0" sort="0" autoFilter="0"/>
  <mergeCells count="2">
    <mergeCell ref="C4:G4"/>
    <mergeCell ref="A13:G14"/>
  </mergeCells>
  <conditionalFormatting sqref="C6:G10">
    <cfRule type="expression" dxfId="14" priority="1">
      <formula>$B6*C$5&gt;=$J$3</formula>
    </cfRule>
    <cfRule type="expression" dxfId="13" priority="2">
      <formula>$B6*C$5&gt;=$J$2</formula>
    </cfRule>
    <cfRule type="expression" dxfId="12" priority="3">
      <formula>$B6*C$5&gt;=$J$1</formula>
    </cfRule>
    <cfRule type="expression" dxfId="11" priority="4">
      <formula>$B6*C$5&lt;$J$1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C3AED"/>
    <pageSetUpPr fitToPage="1"/>
  </sheetPr>
  <dimension ref="A1:L205"/>
  <sheetViews>
    <sheetView showGridLines="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12" customWidth="1"/>
    <col min="3" max="3" width="42" customWidth="1"/>
    <col min="4" max="4" width="10" customWidth="1"/>
    <col min="5" max="5" width="12" customWidth="1"/>
    <col min="6" max="6" width="36" customWidth="1"/>
    <col min="7" max="7" width="12" customWidth="1"/>
    <col min="8" max="8" width="13" customWidth="1"/>
    <col min="9" max="9" width="12" customWidth="1"/>
    <col min="10" max="10" width="9" customWidth="1"/>
    <col min="11" max="12" width="10" customWidth="1"/>
  </cols>
  <sheetData>
    <row r="1" spans="1:12" ht="25.95" customHeight="1" x14ac:dyDescent="0.4">
      <c r="A1" s="1" t="s">
        <v>126</v>
      </c>
    </row>
    <row r="2" spans="1:12" x14ac:dyDescent="0.3">
      <c r="A2" s="2" t="s">
        <v>127</v>
      </c>
    </row>
    <row r="5" spans="1:12" ht="31.95" customHeight="1" x14ac:dyDescent="0.3">
      <c r="A5" s="17" t="s">
        <v>71</v>
      </c>
      <c r="B5" s="17" t="s">
        <v>72</v>
      </c>
      <c r="C5" s="17" t="s">
        <v>128</v>
      </c>
      <c r="D5" s="17" t="s">
        <v>32</v>
      </c>
      <c r="E5" s="17" t="s">
        <v>75</v>
      </c>
      <c r="F5" s="17" t="s">
        <v>129</v>
      </c>
      <c r="G5" s="17" t="s">
        <v>130</v>
      </c>
      <c r="H5" s="17" t="s">
        <v>82</v>
      </c>
      <c r="I5" s="17" t="s">
        <v>131</v>
      </c>
      <c r="J5" s="17" t="s">
        <v>132</v>
      </c>
      <c r="K5" s="17" t="s">
        <v>87</v>
      </c>
      <c r="L5" s="17" t="s">
        <v>133</v>
      </c>
    </row>
    <row r="6" spans="1:12" ht="28.8" x14ac:dyDescent="0.3">
      <c r="A6" s="15" t="s">
        <v>134</v>
      </c>
      <c r="B6" s="29">
        <v>46318</v>
      </c>
      <c r="C6" s="20" t="s">
        <v>135</v>
      </c>
      <c r="D6" s="15" t="s">
        <v>38</v>
      </c>
      <c r="E6" s="15" t="s">
        <v>109</v>
      </c>
      <c r="F6" s="20" t="s">
        <v>136</v>
      </c>
      <c r="G6" s="29">
        <v>46331</v>
      </c>
      <c r="H6" s="15" t="s">
        <v>45</v>
      </c>
      <c r="I6" s="29"/>
      <c r="J6" s="30">
        <f t="shared" ref="J6:J37" ca="1" si="0">IF($B6="","",IF($I6&lt;&gt;"",$I6,TODAY())-$B6)</f>
        <v>10</v>
      </c>
      <c r="K6" s="30" t="str">
        <f t="shared" ref="K6:K37" ca="1" si="1">IF(AND($G6&lt;&gt;"",OR($H6="Open",$H6="In progress"),$G6&lt;TODAY()),"Overdue","")</f>
        <v/>
      </c>
      <c r="L6" s="15" t="s">
        <v>107</v>
      </c>
    </row>
    <row r="7" spans="1:12" x14ac:dyDescent="0.3">
      <c r="A7" s="15" t="s">
        <v>137</v>
      </c>
      <c r="B7" s="29">
        <v>46322</v>
      </c>
      <c r="C7" s="20" t="s">
        <v>138</v>
      </c>
      <c r="D7" s="15" t="s">
        <v>46</v>
      </c>
      <c r="E7" s="15" t="s">
        <v>94</v>
      </c>
      <c r="F7" s="20" t="s">
        <v>139</v>
      </c>
      <c r="G7" s="29">
        <v>46324</v>
      </c>
      <c r="H7" s="15" t="s">
        <v>51</v>
      </c>
      <c r="I7" s="29">
        <v>46323</v>
      </c>
      <c r="J7" s="30">
        <f t="shared" ca="1" si="0"/>
        <v>1</v>
      </c>
      <c r="K7" s="30" t="str">
        <f t="shared" ca="1" si="1"/>
        <v/>
      </c>
      <c r="L7" s="15"/>
    </row>
    <row r="8" spans="1:12" ht="28.8" x14ac:dyDescent="0.3">
      <c r="A8" s="15" t="s">
        <v>140</v>
      </c>
      <c r="B8" s="29">
        <v>46324</v>
      </c>
      <c r="C8" s="20" t="s">
        <v>141</v>
      </c>
      <c r="D8" s="15" t="s">
        <v>46</v>
      </c>
      <c r="E8" s="15" t="s">
        <v>98</v>
      </c>
      <c r="F8" s="20" t="s">
        <v>142</v>
      </c>
      <c r="G8" s="29">
        <v>46327</v>
      </c>
      <c r="H8" s="15" t="s">
        <v>36</v>
      </c>
      <c r="I8" s="29"/>
      <c r="J8" s="30">
        <f t="shared" ca="1" si="0"/>
        <v>4</v>
      </c>
      <c r="K8" s="30" t="str">
        <f t="shared" ca="1" si="1"/>
        <v>Overdue</v>
      </c>
      <c r="L8" s="15" t="s">
        <v>96</v>
      </c>
    </row>
    <row r="9" spans="1:12" x14ac:dyDescent="0.3">
      <c r="A9" s="15"/>
      <c r="B9" s="29"/>
      <c r="C9" s="20"/>
      <c r="D9" s="15"/>
      <c r="E9" s="15"/>
      <c r="F9" s="20"/>
      <c r="G9" s="29"/>
      <c r="H9" s="15"/>
      <c r="I9" s="29"/>
      <c r="J9" s="30" t="str">
        <f t="shared" ca="1" si="0"/>
        <v/>
      </c>
      <c r="K9" s="30" t="str">
        <f t="shared" ca="1" si="1"/>
        <v/>
      </c>
      <c r="L9" s="15"/>
    </row>
    <row r="10" spans="1:12" x14ac:dyDescent="0.3">
      <c r="A10" s="15"/>
      <c r="B10" s="29"/>
      <c r="C10" s="20"/>
      <c r="D10" s="15"/>
      <c r="E10" s="15"/>
      <c r="F10" s="20"/>
      <c r="G10" s="29"/>
      <c r="H10" s="15"/>
      <c r="I10" s="29"/>
      <c r="J10" s="30" t="str">
        <f t="shared" ca="1" si="0"/>
        <v/>
      </c>
      <c r="K10" s="30" t="str">
        <f t="shared" ca="1" si="1"/>
        <v/>
      </c>
      <c r="L10" s="15"/>
    </row>
    <row r="11" spans="1:12" x14ac:dyDescent="0.3">
      <c r="A11" s="15"/>
      <c r="B11" s="29"/>
      <c r="C11" s="20"/>
      <c r="D11" s="15"/>
      <c r="E11" s="15"/>
      <c r="F11" s="20"/>
      <c r="G11" s="29"/>
      <c r="H11" s="15"/>
      <c r="I11" s="29"/>
      <c r="J11" s="30" t="str">
        <f t="shared" ca="1" si="0"/>
        <v/>
      </c>
      <c r="K11" s="30" t="str">
        <f t="shared" ca="1" si="1"/>
        <v/>
      </c>
      <c r="L11" s="15"/>
    </row>
    <row r="12" spans="1:12" x14ac:dyDescent="0.3">
      <c r="A12" s="15"/>
      <c r="B12" s="29"/>
      <c r="C12" s="20"/>
      <c r="D12" s="15"/>
      <c r="E12" s="15"/>
      <c r="F12" s="20"/>
      <c r="G12" s="29"/>
      <c r="H12" s="15"/>
      <c r="I12" s="29"/>
      <c r="J12" s="30" t="str">
        <f t="shared" ca="1" si="0"/>
        <v/>
      </c>
      <c r="K12" s="30" t="str">
        <f t="shared" ca="1" si="1"/>
        <v/>
      </c>
      <c r="L12" s="15"/>
    </row>
    <row r="13" spans="1:12" x14ac:dyDescent="0.3">
      <c r="A13" s="15"/>
      <c r="B13" s="29"/>
      <c r="C13" s="20"/>
      <c r="D13" s="15"/>
      <c r="E13" s="15"/>
      <c r="F13" s="20"/>
      <c r="G13" s="29"/>
      <c r="H13" s="15"/>
      <c r="I13" s="29"/>
      <c r="J13" s="30" t="str">
        <f t="shared" ca="1" si="0"/>
        <v/>
      </c>
      <c r="K13" s="30" t="str">
        <f t="shared" ca="1" si="1"/>
        <v/>
      </c>
      <c r="L13" s="15"/>
    </row>
    <row r="14" spans="1:12" x14ac:dyDescent="0.3">
      <c r="A14" s="15"/>
      <c r="B14" s="29"/>
      <c r="C14" s="20"/>
      <c r="D14" s="15"/>
      <c r="E14" s="15"/>
      <c r="F14" s="20"/>
      <c r="G14" s="29"/>
      <c r="H14" s="15"/>
      <c r="I14" s="29"/>
      <c r="J14" s="30" t="str">
        <f t="shared" ca="1" si="0"/>
        <v/>
      </c>
      <c r="K14" s="30" t="str">
        <f t="shared" ca="1" si="1"/>
        <v/>
      </c>
      <c r="L14" s="15"/>
    </row>
    <row r="15" spans="1:12" x14ac:dyDescent="0.3">
      <c r="A15" s="15"/>
      <c r="B15" s="29"/>
      <c r="C15" s="20"/>
      <c r="D15" s="15"/>
      <c r="E15" s="15"/>
      <c r="F15" s="20"/>
      <c r="G15" s="29"/>
      <c r="H15" s="15"/>
      <c r="I15" s="29"/>
      <c r="J15" s="30" t="str">
        <f t="shared" ca="1" si="0"/>
        <v/>
      </c>
      <c r="K15" s="30" t="str">
        <f t="shared" ca="1" si="1"/>
        <v/>
      </c>
      <c r="L15" s="15"/>
    </row>
    <row r="16" spans="1:12" x14ac:dyDescent="0.3">
      <c r="A16" s="15"/>
      <c r="B16" s="29"/>
      <c r="C16" s="20"/>
      <c r="D16" s="15"/>
      <c r="E16" s="15"/>
      <c r="F16" s="20"/>
      <c r="G16" s="29"/>
      <c r="H16" s="15"/>
      <c r="I16" s="29"/>
      <c r="J16" s="30" t="str">
        <f t="shared" ca="1" si="0"/>
        <v/>
      </c>
      <c r="K16" s="30" t="str">
        <f t="shared" ca="1" si="1"/>
        <v/>
      </c>
      <c r="L16" s="15"/>
    </row>
    <row r="17" spans="1:12" x14ac:dyDescent="0.3">
      <c r="A17" s="15"/>
      <c r="B17" s="29"/>
      <c r="C17" s="20"/>
      <c r="D17" s="15"/>
      <c r="E17" s="15"/>
      <c r="F17" s="20"/>
      <c r="G17" s="29"/>
      <c r="H17" s="15"/>
      <c r="I17" s="29"/>
      <c r="J17" s="30" t="str">
        <f t="shared" ca="1" si="0"/>
        <v/>
      </c>
      <c r="K17" s="30" t="str">
        <f t="shared" ca="1" si="1"/>
        <v/>
      </c>
      <c r="L17" s="15"/>
    </row>
    <row r="18" spans="1:12" x14ac:dyDescent="0.3">
      <c r="A18" s="15"/>
      <c r="B18" s="29"/>
      <c r="C18" s="20"/>
      <c r="D18" s="15"/>
      <c r="E18" s="15"/>
      <c r="F18" s="20"/>
      <c r="G18" s="29"/>
      <c r="H18" s="15"/>
      <c r="I18" s="29"/>
      <c r="J18" s="30" t="str">
        <f t="shared" ca="1" si="0"/>
        <v/>
      </c>
      <c r="K18" s="30" t="str">
        <f t="shared" ca="1" si="1"/>
        <v/>
      </c>
      <c r="L18" s="15"/>
    </row>
    <row r="19" spans="1:12" x14ac:dyDescent="0.3">
      <c r="A19" s="15"/>
      <c r="B19" s="29"/>
      <c r="C19" s="20"/>
      <c r="D19" s="15"/>
      <c r="E19" s="15"/>
      <c r="F19" s="20"/>
      <c r="G19" s="29"/>
      <c r="H19" s="15"/>
      <c r="I19" s="29"/>
      <c r="J19" s="30" t="str">
        <f t="shared" ca="1" si="0"/>
        <v/>
      </c>
      <c r="K19" s="30" t="str">
        <f t="shared" ca="1" si="1"/>
        <v/>
      </c>
      <c r="L19" s="15"/>
    </row>
    <row r="20" spans="1:12" x14ac:dyDescent="0.3">
      <c r="A20" s="15"/>
      <c r="B20" s="29"/>
      <c r="C20" s="20"/>
      <c r="D20" s="15"/>
      <c r="E20" s="15"/>
      <c r="F20" s="20"/>
      <c r="G20" s="29"/>
      <c r="H20" s="15"/>
      <c r="I20" s="29"/>
      <c r="J20" s="30" t="str">
        <f t="shared" ca="1" si="0"/>
        <v/>
      </c>
      <c r="K20" s="30" t="str">
        <f t="shared" ca="1" si="1"/>
        <v/>
      </c>
      <c r="L20" s="15"/>
    </row>
    <row r="21" spans="1:12" x14ac:dyDescent="0.3">
      <c r="A21" s="15"/>
      <c r="B21" s="29"/>
      <c r="C21" s="20"/>
      <c r="D21" s="15"/>
      <c r="E21" s="15"/>
      <c r="F21" s="20"/>
      <c r="G21" s="29"/>
      <c r="H21" s="15"/>
      <c r="I21" s="29"/>
      <c r="J21" s="30" t="str">
        <f t="shared" ca="1" si="0"/>
        <v/>
      </c>
      <c r="K21" s="30" t="str">
        <f t="shared" ca="1" si="1"/>
        <v/>
      </c>
      <c r="L21" s="15"/>
    </row>
    <row r="22" spans="1:12" x14ac:dyDescent="0.3">
      <c r="A22" s="15"/>
      <c r="B22" s="29"/>
      <c r="C22" s="20"/>
      <c r="D22" s="15"/>
      <c r="E22" s="15"/>
      <c r="F22" s="20"/>
      <c r="G22" s="29"/>
      <c r="H22" s="15"/>
      <c r="I22" s="29"/>
      <c r="J22" s="30" t="str">
        <f t="shared" ca="1" si="0"/>
        <v/>
      </c>
      <c r="K22" s="30" t="str">
        <f t="shared" ca="1" si="1"/>
        <v/>
      </c>
      <c r="L22" s="15"/>
    </row>
    <row r="23" spans="1:12" x14ac:dyDescent="0.3">
      <c r="A23" s="15"/>
      <c r="B23" s="29"/>
      <c r="C23" s="20"/>
      <c r="D23" s="15"/>
      <c r="E23" s="15"/>
      <c r="F23" s="20"/>
      <c r="G23" s="29"/>
      <c r="H23" s="15"/>
      <c r="I23" s="29"/>
      <c r="J23" s="30" t="str">
        <f t="shared" ca="1" si="0"/>
        <v/>
      </c>
      <c r="K23" s="30" t="str">
        <f t="shared" ca="1" si="1"/>
        <v/>
      </c>
      <c r="L23" s="15"/>
    </row>
    <row r="24" spans="1:12" x14ac:dyDescent="0.3">
      <c r="A24" s="15"/>
      <c r="B24" s="29"/>
      <c r="C24" s="20"/>
      <c r="D24" s="15"/>
      <c r="E24" s="15"/>
      <c r="F24" s="20"/>
      <c r="G24" s="29"/>
      <c r="H24" s="15"/>
      <c r="I24" s="29"/>
      <c r="J24" s="30" t="str">
        <f t="shared" ca="1" si="0"/>
        <v/>
      </c>
      <c r="K24" s="30" t="str">
        <f t="shared" ca="1" si="1"/>
        <v/>
      </c>
      <c r="L24" s="15"/>
    </row>
    <row r="25" spans="1:12" x14ac:dyDescent="0.3">
      <c r="A25" s="15"/>
      <c r="B25" s="29"/>
      <c r="C25" s="20"/>
      <c r="D25" s="15"/>
      <c r="E25" s="15"/>
      <c r="F25" s="20"/>
      <c r="G25" s="29"/>
      <c r="H25" s="15"/>
      <c r="I25" s="29"/>
      <c r="J25" s="30" t="str">
        <f t="shared" ca="1" si="0"/>
        <v/>
      </c>
      <c r="K25" s="30" t="str">
        <f t="shared" ca="1" si="1"/>
        <v/>
      </c>
      <c r="L25" s="15"/>
    </row>
    <row r="26" spans="1:12" x14ac:dyDescent="0.3">
      <c r="A26" s="15"/>
      <c r="B26" s="29"/>
      <c r="C26" s="20"/>
      <c r="D26" s="15"/>
      <c r="E26" s="15"/>
      <c r="F26" s="20"/>
      <c r="G26" s="29"/>
      <c r="H26" s="15"/>
      <c r="I26" s="29"/>
      <c r="J26" s="30" t="str">
        <f t="shared" ca="1" si="0"/>
        <v/>
      </c>
      <c r="K26" s="30" t="str">
        <f t="shared" ca="1" si="1"/>
        <v/>
      </c>
      <c r="L26" s="15"/>
    </row>
    <row r="27" spans="1:12" x14ac:dyDescent="0.3">
      <c r="A27" s="15"/>
      <c r="B27" s="29"/>
      <c r="C27" s="20"/>
      <c r="D27" s="15"/>
      <c r="E27" s="15"/>
      <c r="F27" s="20"/>
      <c r="G27" s="29"/>
      <c r="H27" s="15"/>
      <c r="I27" s="29"/>
      <c r="J27" s="30" t="str">
        <f t="shared" ca="1" si="0"/>
        <v/>
      </c>
      <c r="K27" s="30" t="str">
        <f t="shared" ca="1" si="1"/>
        <v/>
      </c>
      <c r="L27" s="15"/>
    </row>
    <row r="28" spans="1:12" x14ac:dyDescent="0.3">
      <c r="A28" s="15"/>
      <c r="B28" s="29"/>
      <c r="C28" s="20"/>
      <c r="D28" s="15"/>
      <c r="E28" s="15"/>
      <c r="F28" s="20"/>
      <c r="G28" s="29"/>
      <c r="H28" s="15"/>
      <c r="I28" s="29"/>
      <c r="J28" s="30" t="str">
        <f t="shared" ca="1" si="0"/>
        <v/>
      </c>
      <c r="K28" s="30" t="str">
        <f t="shared" ca="1" si="1"/>
        <v/>
      </c>
      <c r="L28" s="15"/>
    </row>
    <row r="29" spans="1:12" x14ac:dyDescent="0.3">
      <c r="A29" s="15"/>
      <c r="B29" s="29"/>
      <c r="C29" s="20"/>
      <c r="D29" s="15"/>
      <c r="E29" s="15"/>
      <c r="F29" s="20"/>
      <c r="G29" s="29"/>
      <c r="H29" s="15"/>
      <c r="I29" s="29"/>
      <c r="J29" s="30" t="str">
        <f t="shared" ca="1" si="0"/>
        <v/>
      </c>
      <c r="K29" s="30" t="str">
        <f t="shared" ca="1" si="1"/>
        <v/>
      </c>
      <c r="L29" s="15"/>
    </row>
    <row r="30" spans="1:12" x14ac:dyDescent="0.3">
      <c r="A30" s="15"/>
      <c r="B30" s="29"/>
      <c r="C30" s="20"/>
      <c r="D30" s="15"/>
      <c r="E30" s="15"/>
      <c r="F30" s="20"/>
      <c r="G30" s="29"/>
      <c r="H30" s="15"/>
      <c r="I30" s="29"/>
      <c r="J30" s="30" t="str">
        <f t="shared" ca="1" si="0"/>
        <v/>
      </c>
      <c r="K30" s="30" t="str">
        <f t="shared" ca="1" si="1"/>
        <v/>
      </c>
      <c r="L30" s="15"/>
    </row>
    <row r="31" spans="1:12" x14ac:dyDescent="0.3">
      <c r="A31" s="15"/>
      <c r="B31" s="29"/>
      <c r="C31" s="20"/>
      <c r="D31" s="15"/>
      <c r="E31" s="15"/>
      <c r="F31" s="20"/>
      <c r="G31" s="29"/>
      <c r="H31" s="15"/>
      <c r="I31" s="29"/>
      <c r="J31" s="30" t="str">
        <f t="shared" ca="1" si="0"/>
        <v/>
      </c>
      <c r="K31" s="30" t="str">
        <f t="shared" ca="1" si="1"/>
        <v/>
      </c>
      <c r="L31" s="15"/>
    </row>
    <row r="32" spans="1:12" x14ac:dyDescent="0.3">
      <c r="A32" s="15"/>
      <c r="B32" s="29"/>
      <c r="C32" s="20"/>
      <c r="D32" s="15"/>
      <c r="E32" s="15"/>
      <c r="F32" s="20"/>
      <c r="G32" s="29"/>
      <c r="H32" s="15"/>
      <c r="I32" s="29"/>
      <c r="J32" s="30" t="str">
        <f t="shared" ca="1" si="0"/>
        <v/>
      </c>
      <c r="K32" s="30" t="str">
        <f t="shared" ca="1" si="1"/>
        <v/>
      </c>
      <c r="L32" s="15"/>
    </row>
    <row r="33" spans="1:12" x14ac:dyDescent="0.3">
      <c r="A33" s="15"/>
      <c r="B33" s="29"/>
      <c r="C33" s="20"/>
      <c r="D33" s="15"/>
      <c r="E33" s="15"/>
      <c r="F33" s="20"/>
      <c r="G33" s="29"/>
      <c r="H33" s="15"/>
      <c r="I33" s="29"/>
      <c r="J33" s="30" t="str">
        <f t="shared" ca="1" si="0"/>
        <v/>
      </c>
      <c r="K33" s="30" t="str">
        <f t="shared" ca="1" si="1"/>
        <v/>
      </c>
      <c r="L33" s="15"/>
    </row>
    <row r="34" spans="1:12" x14ac:dyDescent="0.3">
      <c r="A34" s="15"/>
      <c r="B34" s="29"/>
      <c r="C34" s="20"/>
      <c r="D34" s="15"/>
      <c r="E34" s="15"/>
      <c r="F34" s="20"/>
      <c r="G34" s="29"/>
      <c r="H34" s="15"/>
      <c r="I34" s="29"/>
      <c r="J34" s="30" t="str">
        <f t="shared" ca="1" si="0"/>
        <v/>
      </c>
      <c r="K34" s="30" t="str">
        <f t="shared" ca="1" si="1"/>
        <v/>
      </c>
      <c r="L34" s="15"/>
    </row>
    <row r="35" spans="1:12" x14ac:dyDescent="0.3">
      <c r="A35" s="15"/>
      <c r="B35" s="29"/>
      <c r="C35" s="20"/>
      <c r="D35" s="15"/>
      <c r="E35" s="15"/>
      <c r="F35" s="20"/>
      <c r="G35" s="29"/>
      <c r="H35" s="15"/>
      <c r="I35" s="29"/>
      <c r="J35" s="30" t="str">
        <f t="shared" ca="1" si="0"/>
        <v/>
      </c>
      <c r="K35" s="30" t="str">
        <f t="shared" ca="1" si="1"/>
        <v/>
      </c>
      <c r="L35" s="15"/>
    </row>
    <row r="36" spans="1:12" x14ac:dyDescent="0.3">
      <c r="A36" s="15"/>
      <c r="B36" s="29"/>
      <c r="C36" s="20"/>
      <c r="D36" s="15"/>
      <c r="E36" s="15"/>
      <c r="F36" s="20"/>
      <c r="G36" s="29"/>
      <c r="H36" s="15"/>
      <c r="I36" s="29"/>
      <c r="J36" s="30" t="str">
        <f t="shared" ca="1" si="0"/>
        <v/>
      </c>
      <c r="K36" s="30" t="str">
        <f t="shared" ca="1" si="1"/>
        <v/>
      </c>
      <c r="L36" s="15"/>
    </row>
    <row r="37" spans="1:12" x14ac:dyDescent="0.3">
      <c r="A37" s="15"/>
      <c r="B37" s="29"/>
      <c r="C37" s="20"/>
      <c r="D37" s="15"/>
      <c r="E37" s="15"/>
      <c r="F37" s="20"/>
      <c r="G37" s="29"/>
      <c r="H37" s="15"/>
      <c r="I37" s="29"/>
      <c r="J37" s="30" t="str">
        <f t="shared" ca="1" si="0"/>
        <v/>
      </c>
      <c r="K37" s="30" t="str">
        <f t="shared" ca="1" si="1"/>
        <v/>
      </c>
      <c r="L37" s="15"/>
    </row>
    <row r="38" spans="1:12" x14ac:dyDescent="0.3">
      <c r="A38" s="15"/>
      <c r="B38" s="29"/>
      <c r="C38" s="20"/>
      <c r="D38" s="15"/>
      <c r="E38" s="15"/>
      <c r="F38" s="20"/>
      <c r="G38" s="29"/>
      <c r="H38" s="15"/>
      <c r="I38" s="29"/>
      <c r="J38" s="30" t="str">
        <f t="shared" ref="J38:J69" ca="1" si="2">IF($B38="","",IF($I38&lt;&gt;"",$I38,TODAY())-$B38)</f>
        <v/>
      </c>
      <c r="K38" s="30" t="str">
        <f t="shared" ref="K38:K69" ca="1" si="3">IF(AND($G38&lt;&gt;"",OR($H38="Open",$H38="In progress"),$G38&lt;TODAY()),"Overdue","")</f>
        <v/>
      </c>
      <c r="L38" s="15"/>
    </row>
    <row r="39" spans="1:12" x14ac:dyDescent="0.3">
      <c r="A39" s="15"/>
      <c r="B39" s="29"/>
      <c r="C39" s="20"/>
      <c r="D39" s="15"/>
      <c r="E39" s="15"/>
      <c r="F39" s="20"/>
      <c r="G39" s="29"/>
      <c r="H39" s="15"/>
      <c r="I39" s="29"/>
      <c r="J39" s="30" t="str">
        <f t="shared" ca="1" si="2"/>
        <v/>
      </c>
      <c r="K39" s="30" t="str">
        <f t="shared" ca="1" si="3"/>
        <v/>
      </c>
      <c r="L39" s="15"/>
    </row>
    <row r="40" spans="1:12" x14ac:dyDescent="0.3">
      <c r="A40" s="15"/>
      <c r="B40" s="29"/>
      <c r="C40" s="20"/>
      <c r="D40" s="15"/>
      <c r="E40" s="15"/>
      <c r="F40" s="20"/>
      <c r="G40" s="29"/>
      <c r="H40" s="15"/>
      <c r="I40" s="29"/>
      <c r="J40" s="30" t="str">
        <f t="shared" ca="1" si="2"/>
        <v/>
      </c>
      <c r="K40" s="30" t="str">
        <f t="shared" ca="1" si="3"/>
        <v/>
      </c>
      <c r="L40" s="15"/>
    </row>
    <row r="41" spans="1:12" x14ac:dyDescent="0.3">
      <c r="A41" s="15"/>
      <c r="B41" s="29"/>
      <c r="C41" s="20"/>
      <c r="D41" s="15"/>
      <c r="E41" s="15"/>
      <c r="F41" s="20"/>
      <c r="G41" s="29"/>
      <c r="H41" s="15"/>
      <c r="I41" s="29"/>
      <c r="J41" s="30" t="str">
        <f t="shared" ca="1" si="2"/>
        <v/>
      </c>
      <c r="K41" s="30" t="str">
        <f t="shared" ca="1" si="3"/>
        <v/>
      </c>
      <c r="L41" s="15"/>
    </row>
    <row r="42" spans="1:12" x14ac:dyDescent="0.3">
      <c r="A42" s="15"/>
      <c r="B42" s="29"/>
      <c r="C42" s="20"/>
      <c r="D42" s="15"/>
      <c r="E42" s="15"/>
      <c r="F42" s="20"/>
      <c r="G42" s="29"/>
      <c r="H42" s="15"/>
      <c r="I42" s="29"/>
      <c r="J42" s="30" t="str">
        <f t="shared" ca="1" si="2"/>
        <v/>
      </c>
      <c r="K42" s="30" t="str">
        <f t="shared" ca="1" si="3"/>
        <v/>
      </c>
      <c r="L42" s="15"/>
    </row>
    <row r="43" spans="1:12" x14ac:dyDescent="0.3">
      <c r="A43" s="15"/>
      <c r="B43" s="29"/>
      <c r="C43" s="20"/>
      <c r="D43" s="15"/>
      <c r="E43" s="15"/>
      <c r="F43" s="20"/>
      <c r="G43" s="29"/>
      <c r="H43" s="15"/>
      <c r="I43" s="29"/>
      <c r="J43" s="30" t="str">
        <f t="shared" ca="1" si="2"/>
        <v/>
      </c>
      <c r="K43" s="30" t="str">
        <f t="shared" ca="1" si="3"/>
        <v/>
      </c>
      <c r="L43" s="15"/>
    </row>
    <row r="44" spans="1:12" x14ac:dyDescent="0.3">
      <c r="A44" s="15"/>
      <c r="B44" s="29"/>
      <c r="C44" s="20"/>
      <c r="D44" s="15"/>
      <c r="E44" s="15"/>
      <c r="F44" s="20"/>
      <c r="G44" s="29"/>
      <c r="H44" s="15"/>
      <c r="I44" s="29"/>
      <c r="J44" s="30" t="str">
        <f t="shared" ca="1" si="2"/>
        <v/>
      </c>
      <c r="K44" s="30" t="str">
        <f t="shared" ca="1" si="3"/>
        <v/>
      </c>
      <c r="L44" s="15"/>
    </row>
    <row r="45" spans="1:12" x14ac:dyDescent="0.3">
      <c r="A45" s="15"/>
      <c r="B45" s="29"/>
      <c r="C45" s="20"/>
      <c r="D45" s="15"/>
      <c r="E45" s="15"/>
      <c r="F45" s="20"/>
      <c r="G45" s="29"/>
      <c r="H45" s="15"/>
      <c r="I45" s="29"/>
      <c r="J45" s="30" t="str">
        <f t="shared" ca="1" si="2"/>
        <v/>
      </c>
      <c r="K45" s="30" t="str">
        <f t="shared" ca="1" si="3"/>
        <v/>
      </c>
      <c r="L45" s="15"/>
    </row>
    <row r="46" spans="1:12" x14ac:dyDescent="0.3">
      <c r="A46" s="15"/>
      <c r="B46" s="29"/>
      <c r="C46" s="20"/>
      <c r="D46" s="15"/>
      <c r="E46" s="15"/>
      <c r="F46" s="20"/>
      <c r="G46" s="29"/>
      <c r="H46" s="15"/>
      <c r="I46" s="29"/>
      <c r="J46" s="30" t="str">
        <f t="shared" ca="1" si="2"/>
        <v/>
      </c>
      <c r="K46" s="30" t="str">
        <f t="shared" ca="1" si="3"/>
        <v/>
      </c>
      <c r="L46" s="15"/>
    </row>
    <row r="47" spans="1:12" x14ac:dyDescent="0.3">
      <c r="A47" s="15"/>
      <c r="B47" s="29"/>
      <c r="C47" s="20"/>
      <c r="D47" s="15"/>
      <c r="E47" s="15"/>
      <c r="F47" s="20"/>
      <c r="G47" s="29"/>
      <c r="H47" s="15"/>
      <c r="I47" s="29"/>
      <c r="J47" s="30" t="str">
        <f t="shared" ca="1" si="2"/>
        <v/>
      </c>
      <c r="K47" s="30" t="str">
        <f t="shared" ca="1" si="3"/>
        <v/>
      </c>
      <c r="L47" s="15"/>
    </row>
    <row r="48" spans="1:12" x14ac:dyDescent="0.3">
      <c r="A48" s="15"/>
      <c r="B48" s="29"/>
      <c r="C48" s="20"/>
      <c r="D48" s="15"/>
      <c r="E48" s="15"/>
      <c r="F48" s="20"/>
      <c r="G48" s="29"/>
      <c r="H48" s="15"/>
      <c r="I48" s="29"/>
      <c r="J48" s="30" t="str">
        <f t="shared" ca="1" si="2"/>
        <v/>
      </c>
      <c r="K48" s="30" t="str">
        <f t="shared" ca="1" si="3"/>
        <v/>
      </c>
      <c r="L48" s="15"/>
    </row>
    <row r="49" spans="1:12" x14ac:dyDescent="0.3">
      <c r="A49" s="15"/>
      <c r="B49" s="29"/>
      <c r="C49" s="20"/>
      <c r="D49" s="15"/>
      <c r="E49" s="15"/>
      <c r="F49" s="20"/>
      <c r="G49" s="29"/>
      <c r="H49" s="15"/>
      <c r="I49" s="29"/>
      <c r="J49" s="30" t="str">
        <f t="shared" ca="1" si="2"/>
        <v/>
      </c>
      <c r="K49" s="30" t="str">
        <f t="shared" ca="1" si="3"/>
        <v/>
      </c>
      <c r="L49" s="15"/>
    </row>
    <row r="50" spans="1:12" x14ac:dyDescent="0.3">
      <c r="A50" s="15"/>
      <c r="B50" s="29"/>
      <c r="C50" s="20"/>
      <c r="D50" s="15"/>
      <c r="E50" s="15"/>
      <c r="F50" s="20"/>
      <c r="G50" s="29"/>
      <c r="H50" s="15"/>
      <c r="I50" s="29"/>
      <c r="J50" s="30" t="str">
        <f t="shared" ca="1" si="2"/>
        <v/>
      </c>
      <c r="K50" s="30" t="str">
        <f t="shared" ca="1" si="3"/>
        <v/>
      </c>
      <c r="L50" s="15"/>
    </row>
    <row r="51" spans="1:12" x14ac:dyDescent="0.3">
      <c r="A51" s="15"/>
      <c r="B51" s="29"/>
      <c r="C51" s="20"/>
      <c r="D51" s="15"/>
      <c r="E51" s="15"/>
      <c r="F51" s="20"/>
      <c r="G51" s="29"/>
      <c r="H51" s="15"/>
      <c r="I51" s="29"/>
      <c r="J51" s="30" t="str">
        <f t="shared" ca="1" si="2"/>
        <v/>
      </c>
      <c r="K51" s="30" t="str">
        <f t="shared" ca="1" si="3"/>
        <v/>
      </c>
      <c r="L51" s="15"/>
    </row>
    <row r="52" spans="1:12" x14ac:dyDescent="0.3">
      <c r="A52" s="15"/>
      <c r="B52" s="29"/>
      <c r="C52" s="20"/>
      <c r="D52" s="15"/>
      <c r="E52" s="15"/>
      <c r="F52" s="20"/>
      <c r="G52" s="29"/>
      <c r="H52" s="15"/>
      <c r="I52" s="29"/>
      <c r="J52" s="30" t="str">
        <f t="shared" ca="1" si="2"/>
        <v/>
      </c>
      <c r="K52" s="30" t="str">
        <f t="shared" ca="1" si="3"/>
        <v/>
      </c>
      <c r="L52" s="15"/>
    </row>
    <row r="53" spans="1:12" x14ac:dyDescent="0.3">
      <c r="A53" s="15"/>
      <c r="B53" s="29"/>
      <c r="C53" s="20"/>
      <c r="D53" s="15"/>
      <c r="E53" s="15"/>
      <c r="F53" s="20"/>
      <c r="G53" s="29"/>
      <c r="H53" s="15"/>
      <c r="I53" s="29"/>
      <c r="J53" s="30" t="str">
        <f t="shared" ca="1" si="2"/>
        <v/>
      </c>
      <c r="K53" s="30" t="str">
        <f t="shared" ca="1" si="3"/>
        <v/>
      </c>
      <c r="L53" s="15"/>
    </row>
    <row r="54" spans="1:12" x14ac:dyDescent="0.3">
      <c r="A54" s="15"/>
      <c r="B54" s="29"/>
      <c r="C54" s="20"/>
      <c r="D54" s="15"/>
      <c r="E54" s="15"/>
      <c r="F54" s="20"/>
      <c r="G54" s="29"/>
      <c r="H54" s="15"/>
      <c r="I54" s="29"/>
      <c r="J54" s="30" t="str">
        <f t="shared" ca="1" si="2"/>
        <v/>
      </c>
      <c r="K54" s="30" t="str">
        <f t="shared" ca="1" si="3"/>
        <v/>
      </c>
      <c r="L54" s="15"/>
    </row>
    <row r="55" spans="1:12" x14ac:dyDescent="0.3">
      <c r="A55" s="15"/>
      <c r="B55" s="29"/>
      <c r="C55" s="20"/>
      <c r="D55" s="15"/>
      <c r="E55" s="15"/>
      <c r="F55" s="20"/>
      <c r="G55" s="29"/>
      <c r="H55" s="15"/>
      <c r="I55" s="29"/>
      <c r="J55" s="30" t="str">
        <f t="shared" ca="1" si="2"/>
        <v/>
      </c>
      <c r="K55" s="30" t="str">
        <f t="shared" ca="1" si="3"/>
        <v/>
      </c>
      <c r="L55" s="15"/>
    </row>
    <row r="56" spans="1:12" x14ac:dyDescent="0.3">
      <c r="A56" s="15"/>
      <c r="B56" s="29"/>
      <c r="C56" s="20"/>
      <c r="D56" s="15"/>
      <c r="E56" s="15"/>
      <c r="F56" s="20"/>
      <c r="G56" s="29"/>
      <c r="H56" s="15"/>
      <c r="I56" s="29"/>
      <c r="J56" s="30" t="str">
        <f t="shared" ca="1" si="2"/>
        <v/>
      </c>
      <c r="K56" s="30" t="str">
        <f t="shared" ca="1" si="3"/>
        <v/>
      </c>
      <c r="L56" s="15"/>
    </row>
    <row r="57" spans="1:12" x14ac:dyDescent="0.3">
      <c r="A57" s="15"/>
      <c r="B57" s="29"/>
      <c r="C57" s="20"/>
      <c r="D57" s="15"/>
      <c r="E57" s="15"/>
      <c r="F57" s="20"/>
      <c r="G57" s="29"/>
      <c r="H57" s="15"/>
      <c r="I57" s="29"/>
      <c r="J57" s="30" t="str">
        <f t="shared" ca="1" si="2"/>
        <v/>
      </c>
      <c r="K57" s="30" t="str">
        <f t="shared" ca="1" si="3"/>
        <v/>
      </c>
      <c r="L57" s="15"/>
    </row>
    <row r="58" spans="1:12" x14ac:dyDescent="0.3">
      <c r="A58" s="15"/>
      <c r="B58" s="29"/>
      <c r="C58" s="20"/>
      <c r="D58" s="15"/>
      <c r="E58" s="15"/>
      <c r="F58" s="20"/>
      <c r="G58" s="29"/>
      <c r="H58" s="15"/>
      <c r="I58" s="29"/>
      <c r="J58" s="30" t="str">
        <f t="shared" ca="1" si="2"/>
        <v/>
      </c>
      <c r="K58" s="30" t="str">
        <f t="shared" ca="1" si="3"/>
        <v/>
      </c>
      <c r="L58" s="15"/>
    </row>
    <row r="59" spans="1:12" x14ac:dyDescent="0.3">
      <c r="A59" s="15"/>
      <c r="B59" s="29"/>
      <c r="C59" s="20"/>
      <c r="D59" s="15"/>
      <c r="E59" s="15"/>
      <c r="F59" s="20"/>
      <c r="G59" s="29"/>
      <c r="H59" s="15"/>
      <c r="I59" s="29"/>
      <c r="J59" s="30" t="str">
        <f t="shared" ca="1" si="2"/>
        <v/>
      </c>
      <c r="K59" s="30" t="str">
        <f t="shared" ca="1" si="3"/>
        <v/>
      </c>
      <c r="L59" s="15"/>
    </row>
    <row r="60" spans="1:12" x14ac:dyDescent="0.3">
      <c r="A60" s="15"/>
      <c r="B60" s="29"/>
      <c r="C60" s="20"/>
      <c r="D60" s="15"/>
      <c r="E60" s="15"/>
      <c r="F60" s="20"/>
      <c r="G60" s="29"/>
      <c r="H60" s="15"/>
      <c r="I60" s="29"/>
      <c r="J60" s="30" t="str">
        <f t="shared" ca="1" si="2"/>
        <v/>
      </c>
      <c r="K60" s="30" t="str">
        <f t="shared" ca="1" si="3"/>
        <v/>
      </c>
      <c r="L60" s="15"/>
    </row>
    <row r="61" spans="1:12" x14ac:dyDescent="0.3">
      <c r="A61" s="15"/>
      <c r="B61" s="29"/>
      <c r="C61" s="20"/>
      <c r="D61" s="15"/>
      <c r="E61" s="15"/>
      <c r="F61" s="20"/>
      <c r="G61" s="29"/>
      <c r="H61" s="15"/>
      <c r="I61" s="29"/>
      <c r="J61" s="30" t="str">
        <f t="shared" ca="1" si="2"/>
        <v/>
      </c>
      <c r="K61" s="30" t="str">
        <f t="shared" ca="1" si="3"/>
        <v/>
      </c>
      <c r="L61" s="15"/>
    </row>
    <row r="62" spans="1:12" x14ac:dyDescent="0.3">
      <c r="A62" s="15"/>
      <c r="B62" s="29"/>
      <c r="C62" s="20"/>
      <c r="D62" s="15"/>
      <c r="E62" s="15"/>
      <c r="F62" s="20"/>
      <c r="G62" s="29"/>
      <c r="H62" s="15"/>
      <c r="I62" s="29"/>
      <c r="J62" s="30" t="str">
        <f t="shared" ca="1" si="2"/>
        <v/>
      </c>
      <c r="K62" s="30" t="str">
        <f t="shared" ca="1" si="3"/>
        <v/>
      </c>
      <c r="L62" s="15"/>
    </row>
    <row r="63" spans="1:12" x14ac:dyDescent="0.3">
      <c r="A63" s="15"/>
      <c r="B63" s="29"/>
      <c r="C63" s="20"/>
      <c r="D63" s="15"/>
      <c r="E63" s="15"/>
      <c r="F63" s="20"/>
      <c r="G63" s="29"/>
      <c r="H63" s="15"/>
      <c r="I63" s="29"/>
      <c r="J63" s="30" t="str">
        <f t="shared" ca="1" si="2"/>
        <v/>
      </c>
      <c r="K63" s="30" t="str">
        <f t="shared" ca="1" si="3"/>
        <v/>
      </c>
      <c r="L63" s="15"/>
    </row>
    <row r="64" spans="1:12" x14ac:dyDescent="0.3">
      <c r="A64" s="15"/>
      <c r="B64" s="29"/>
      <c r="C64" s="20"/>
      <c r="D64" s="15"/>
      <c r="E64" s="15"/>
      <c r="F64" s="20"/>
      <c r="G64" s="29"/>
      <c r="H64" s="15"/>
      <c r="I64" s="29"/>
      <c r="J64" s="30" t="str">
        <f t="shared" ca="1" si="2"/>
        <v/>
      </c>
      <c r="K64" s="30" t="str">
        <f t="shared" ca="1" si="3"/>
        <v/>
      </c>
      <c r="L64" s="15"/>
    </row>
    <row r="65" spans="1:12" x14ac:dyDescent="0.3">
      <c r="A65" s="15"/>
      <c r="B65" s="29"/>
      <c r="C65" s="20"/>
      <c r="D65" s="15"/>
      <c r="E65" s="15"/>
      <c r="F65" s="20"/>
      <c r="G65" s="29"/>
      <c r="H65" s="15"/>
      <c r="I65" s="29"/>
      <c r="J65" s="30" t="str">
        <f t="shared" ca="1" si="2"/>
        <v/>
      </c>
      <c r="K65" s="30" t="str">
        <f t="shared" ca="1" si="3"/>
        <v/>
      </c>
      <c r="L65" s="15"/>
    </row>
    <row r="66" spans="1:12" x14ac:dyDescent="0.3">
      <c r="A66" s="15"/>
      <c r="B66" s="29"/>
      <c r="C66" s="20"/>
      <c r="D66" s="15"/>
      <c r="E66" s="15"/>
      <c r="F66" s="20"/>
      <c r="G66" s="29"/>
      <c r="H66" s="15"/>
      <c r="I66" s="29"/>
      <c r="J66" s="30" t="str">
        <f t="shared" ca="1" si="2"/>
        <v/>
      </c>
      <c r="K66" s="30" t="str">
        <f t="shared" ca="1" si="3"/>
        <v/>
      </c>
      <c r="L66" s="15"/>
    </row>
    <row r="67" spans="1:12" x14ac:dyDescent="0.3">
      <c r="A67" s="15"/>
      <c r="B67" s="29"/>
      <c r="C67" s="20"/>
      <c r="D67" s="15"/>
      <c r="E67" s="15"/>
      <c r="F67" s="20"/>
      <c r="G67" s="29"/>
      <c r="H67" s="15"/>
      <c r="I67" s="29"/>
      <c r="J67" s="30" t="str">
        <f t="shared" ca="1" si="2"/>
        <v/>
      </c>
      <c r="K67" s="30" t="str">
        <f t="shared" ca="1" si="3"/>
        <v/>
      </c>
      <c r="L67" s="15"/>
    </row>
    <row r="68" spans="1:12" x14ac:dyDescent="0.3">
      <c r="A68" s="15"/>
      <c r="B68" s="29"/>
      <c r="C68" s="20"/>
      <c r="D68" s="15"/>
      <c r="E68" s="15"/>
      <c r="F68" s="20"/>
      <c r="G68" s="29"/>
      <c r="H68" s="15"/>
      <c r="I68" s="29"/>
      <c r="J68" s="30" t="str">
        <f t="shared" ca="1" si="2"/>
        <v/>
      </c>
      <c r="K68" s="30" t="str">
        <f t="shared" ca="1" si="3"/>
        <v/>
      </c>
      <c r="L68" s="15"/>
    </row>
    <row r="69" spans="1:12" x14ac:dyDescent="0.3">
      <c r="A69" s="15"/>
      <c r="B69" s="29"/>
      <c r="C69" s="20"/>
      <c r="D69" s="15"/>
      <c r="E69" s="15"/>
      <c r="F69" s="20"/>
      <c r="G69" s="29"/>
      <c r="H69" s="15"/>
      <c r="I69" s="29"/>
      <c r="J69" s="30" t="str">
        <f t="shared" ca="1" si="2"/>
        <v/>
      </c>
      <c r="K69" s="30" t="str">
        <f t="shared" ca="1" si="3"/>
        <v/>
      </c>
      <c r="L69" s="15"/>
    </row>
    <row r="70" spans="1:12" x14ac:dyDescent="0.3">
      <c r="A70" s="15"/>
      <c r="B70" s="29"/>
      <c r="C70" s="20"/>
      <c r="D70" s="15"/>
      <c r="E70" s="15"/>
      <c r="F70" s="20"/>
      <c r="G70" s="29"/>
      <c r="H70" s="15"/>
      <c r="I70" s="29"/>
      <c r="J70" s="30" t="str">
        <f t="shared" ref="J70:J101" ca="1" si="4">IF($B70="","",IF($I70&lt;&gt;"",$I70,TODAY())-$B70)</f>
        <v/>
      </c>
      <c r="K70" s="30" t="str">
        <f t="shared" ref="K70:K101" ca="1" si="5">IF(AND($G70&lt;&gt;"",OR($H70="Open",$H70="In progress"),$G70&lt;TODAY()),"Overdue","")</f>
        <v/>
      </c>
      <c r="L70" s="15"/>
    </row>
    <row r="71" spans="1:12" x14ac:dyDescent="0.3">
      <c r="A71" s="15"/>
      <c r="B71" s="29"/>
      <c r="C71" s="20"/>
      <c r="D71" s="15"/>
      <c r="E71" s="15"/>
      <c r="F71" s="20"/>
      <c r="G71" s="29"/>
      <c r="H71" s="15"/>
      <c r="I71" s="29"/>
      <c r="J71" s="30" t="str">
        <f t="shared" ca="1" si="4"/>
        <v/>
      </c>
      <c r="K71" s="30" t="str">
        <f t="shared" ca="1" si="5"/>
        <v/>
      </c>
      <c r="L71" s="15"/>
    </row>
    <row r="72" spans="1:12" x14ac:dyDescent="0.3">
      <c r="A72" s="15"/>
      <c r="B72" s="29"/>
      <c r="C72" s="20"/>
      <c r="D72" s="15"/>
      <c r="E72" s="15"/>
      <c r="F72" s="20"/>
      <c r="G72" s="29"/>
      <c r="H72" s="15"/>
      <c r="I72" s="29"/>
      <c r="J72" s="30" t="str">
        <f t="shared" ca="1" si="4"/>
        <v/>
      </c>
      <c r="K72" s="30" t="str">
        <f t="shared" ca="1" si="5"/>
        <v/>
      </c>
      <c r="L72" s="15"/>
    </row>
    <row r="73" spans="1:12" x14ac:dyDescent="0.3">
      <c r="A73" s="15"/>
      <c r="B73" s="29"/>
      <c r="C73" s="20"/>
      <c r="D73" s="15"/>
      <c r="E73" s="15"/>
      <c r="F73" s="20"/>
      <c r="G73" s="29"/>
      <c r="H73" s="15"/>
      <c r="I73" s="29"/>
      <c r="J73" s="30" t="str">
        <f t="shared" ca="1" si="4"/>
        <v/>
      </c>
      <c r="K73" s="30" t="str">
        <f t="shared" ca="1" si="5"/>
        <v/>
      </c>
      <c r="L73" s="15"/>
    </row>
    <row r="74" spans="1:12" x14ac:dyDescent="0.3">
      <c r="A74" s="15"/>
      <c r="B74" s="29"/>
      <c r="C74" s="20"/>
      <c r="D74" s="15"/>
      <c r="E74" s="15"/>
      <c r="F74" s="20"/>
      <c r="G74" s="29"/>
      <c r="H74" s="15"/>
      <c r="I74" s="29"/>
      <c r="J74" s="30" t="str">
        <f t="shared" ca="1" si="4"/>
        <v/>
      </c>
      <c r="K74" s="30" t="str">
        <f t="shared" ca="1" si="5"/>
        <v/>
      </c>
      <c r="L74" s="15"/>
    </row>
    <row r="75" spans="1:12" x14ac:dyDescent="0.3">
      <c r="A75" s="15"/>
      <c r="B75" s="29"/>
      <c r="C75" s="20"/>
      <c r="D75" s="15"/>
      <c r="E75" s="15"/>
      <c r="F75" s="20"/>
      <c r="G75" s="29"/>
      <c r="H75" s="15"/>
      <c r="I75" s="29"/>
      <c r="J75" s="30" t="str">
        <f t="shared" ca="1" si="4"/>
        <v/>
      </c>
      <c r="K75" s="30" t="str">
        <f t="shared" ca="1" si="5"/>
        <v/>
      </c>
      <c r="L75" s="15"/>
    </row>
    <row r="76" spans="1:12" x14ac:dyDescent="0.3">
      <c r="A76" s="15"/>
      <c r="B76" s="29"/>
      <c r="C76" s="20"/>
      <c r="D76" s="15"/>
      <c r="E76" s="15"/>
      <c r="F76" s="20"/>
      <c r="G76" s="29"/>
      <c r="H76" s="15"/>
      <c r="I76" s="29"/>
      <c r="J76" s="30" t="str">
        <f t="shared" ca="1" si="4"/>
        <v/>
      </c>
      <c r="K76" s="30" t="str">
        <f t="shared" ca="1" si="5"/>
        <v/>
      </c>
      <c r="L76" s="15"/>
    </row>
    <row r="77" spans="1:12" x14ac:dyDescent="0.3">
      <c r="A77" s="15"/>
      <c r="B77" s="29"/>
      <c r="C77" s="20"/>
      <c r="D77" s="15"/>
      <c r="E77" s="15"/>
      <c r="F77" s="20"/>
      <c r="G77" s="29"/>
      <c r="H77" s="15"/>
      <c r="I77" s="29"/>
      <c r="J77" s="30" t="str">
        <f t="shared" ca="1" si="4"/>
        <v/>
      </c>
      <c r="K77" s="30" t="str">
        <f t="shared" ca="1" si="5"/>
        <v/>
      </c>
      <c r="L77" s="15"/>
    </row>
    <row r="78" spans="1:12" x14ac:dyDescent="0.3">
      <c r="A78" s="15"/>
      <c r="B78" s="29"/>
      <c r="C78" s="20"/>
      <c r="D78" s="15"/>
      <c r="E78" s="15"/>
      <c r="F78" s="20"/>
      <c r="G78" s="29"/>
      <c r="H78" s="15"/>
      <c r="I78" s="29"/>
      <c r="J78" s="30" t="str">
        <f t="shared" ca="1" si="4"/>
        <v/>
      </c>
      <c r="K78" s="30" t="str">
        <f t="shared" ca="1" si="5"/>
        <v/>
      </c>
      <c r="L78" s="15"/>
    </row>
    <row r="79" spans="1:12" x14ac:dyDescent="0.3">
      <c r="A79" s="15"/>
      <c r="B79" s="29"/>
      <c r="C79" s="20"/>
      <c r="D79" s="15"/>
      <c r="E79" s="15"/>
      <c r="F79" s="20"/>
      <c r="G79" s="29"/>
      <c r="H79" s="15"/>
      <c r="I79" s="29"/>
      <c r="J79" s="30" t="str">
        <f t="shared" ca="1" si="4"/>
        <v/>
      </c>
      <c r="K79" s="30" t="str">
        <f t="shared" ca="1" si="5"/>
        <v/>
      </c>
      <c r="L79" s="15"/>
    </row>
    <row r="80" spans="1:12" x14ac:dyDescent="0.3">
      <c r="A80" s="15"/>
      <c r="B80" s="29"/>
      <c r="C80" s="20"/>
      <c r="D80" s="15"/>
      <c r="E80" s="15"/>
      <c r="F80" s="20"/>
      <c r="G80" s="29"/>
      <c r="H80" s="15"/>
      <c r="I80" s="29"/>
      <c r="J80" s="30" t="str">
        <f t="shared" ca="1" si="4"/>
        <v/>
      </c>
      <c r="K80" s="30" t="str">
        <f t="shared" ca="1" si="5"/>
        <v/>
      </c>
      <c r="L80" s="15"/>
    </row>
    <row r="81" spans="1:12" x14ac:dyDescent="0.3">
      <c r="A81" s="15"/>
      <c r="B81" s="29"/>
      <c r="C81" s="20"/>
      <c r="D81" s="15"/>
      <c r="E81" s="15"/>
      <c r="F81" s="20"/>
      <c r="G81" s="29"/>
      <c r="H81" s="15"/>
      <c r="I81" s="29"/>
      <c r="J81" s="30" t="str">
        <f t="shared" ca="1" si="4"/>
        <v/>
      </c>
      <c r="K81" s="30" t="str">
        <f t="shared" ca="1" si="5"/>
        <v/>
      </c>
      <c r="L81" s="15"/>
    </row>
    <row r="82" spans="1:12" x14ac:dyDescent="0.3">
      <c r="A82" s="15"/>
      <c r="B82" s="29"/>
      <c r="C82" s="20"/>
      <c r="D82" s="15"/>
      <c r="E82" s="15"/>
      <c r="F82" s="20"/>
      <c r="G82" s="29"/>
      <c r="H82" s="15"/>
      <c r="I82" s="29"/>
      <c r="J82" s="30" t="str">
        <f t="shared" ca="1" si="4"/>
        <v/>
      </c>
      <c r="K82" s="30" t="str">
        <f t="shared" ca="1" si="5"/>
        <v/>
      </c>
      <c r="L82" s="15"/>
    </row>
    <row r="83" spans="1:12" x14ac:dyDescent="0.3">
      <c r="A83" s="15"/>
      <c r="B83" s="29"/>
      <c r="C83" s="20"/>
      <c r="D83" s="15"/>
      <c r="E83" s="15"/>
      <c r="F83" s="20"/>
      <c r="G83" s="29"/>
      <c r="H83" s="15"/>
      <c r="I83" s="29"/>
      <c r="J83" s="30" t="str">
        <f t="shared" ca="1" si="4"/>
        <v/>
      </c>
      <c r="K83" s="30" t="str">
        <f t="shared" ca="1" si="5"/>
        <v/>
      </c>
      <c r="L83" s="15"/>
    </row>
    <row r="84" spans="1:12" x14ac:dyDescent="0.3">
      <c r="A84" s="15"/>
      <c r="B84" s="29"/>
      <c r="C84" s="20"/>
      <c r="D84" s="15"/>
      <c r="E84" s="15"/>
      <c r="F84" s="20"/>
      <c r="G84" s="29"/>
      <c r="H84" s="15"/>
      <c r="I84" s="29"/>
      <c r="J84" s="30" t="str">
        <f t="shared" ca="1" si="4"/>
        <v/>
      </c>
      <c r="K84" s="30" t="str">
        <f t="shared" ca="1" si="5"/>
        <v/>
      </c>
      <c r="L84" s="15"/>
    </row>
    <row r="85" spans="1:12" x14ac:dyDescent="0.3">
      <c r="A85" s="15"/>
      <c r="B85" s="29"/>
      <c r="C85" s="20"/>
      <c r="D85" s="15"/>
      <c r="E85" s="15"/>
      <c r="F85" s="20"/>
      <c r="G85" s="29"/>
      <c r="H85" s="15"/>
      <c r="I85" s="29"/>
      <c r="J85" s="30" t="str">
        <f t="shared" ca="1" si="4"/>
        <v/>
      </c>
      <c r="K85" s="30" t="str">
        <f t="shared" ca="1" si="5"/>
        <v/>
      </c>
      <c r="L85" s="15"/>
    </row>
    <row r="86" spans="1:12" x14ac:dyDescent="0.3">
      <c r="A86" s="15"/>
      <c r="B86" s="29"/>
      <c r="C86" s="20"/>
      <c r="D86" s="15"/>
      <c r="E86" s="15"/>
      <c r="F86" s="20"/>
      <c r="G86" s="29"/>
      <c r="H86" s="15"/>
      <c r="I86" s="29"/>
      <c r="J86" s="30" t="str">
        <f t="shared" ca="1" si="4"/>
        <v/>
      </c>
      <c r="K86" s="30" t="str">
        <f t="shared" ca="1" si="5"/>
        <v/>
      </c>
      <c r="L86" s="15"/>
    </row>
    <row r="87" spans="1:12" x14ac:dyDescent="0.3">
      <c r="A87" s="15"/>
      <c r="B87" s="29"/>
      <c r="C87" s="20"/>
      <c r="D87" s="15"/>
      <c r="E87" s="15"/>
      <c r="F87" s="20"/>
      <c r="G87" s="29"/>
      <c r="H87" s="15"/>
      <c r="I87" s="29"/>
      <c r="J87" s="30" t="str">
        <f t="shared" ca="1" si="4"/>
        <v/>
      </c>
      <c r="K87" s="30" t="str">
        <f t="shared" ca="1" si="5"/>
        <v/>
      </c>
      <c r="L87" s="15"/>
    </row>
    <row r="88" spans="1:12" x14ac:dyDescent="0.3">
      <c r="A88" s="15"/>
      <c r="B88" s="29"/>
      <c r="C88" s="20"/>
      <c r="D88" s="15"/>
      <c r="E88" s="15"/>
      <c r="F88" s="20"/>
      <c r="G88" s="29"/>
      <c r="H88" s="15"/>
      <c r="I88" s="29"/>
      <c r="J88" s="30" t="str">
        <f t="shared" ca="1" si="4"/>
        <v/>
      </c>
      <c r="K88" s="30" t="str">
        <f t="shared" ca="1" si="5"/>
        <v/>
      </c>
      <c r="L88" s="15"/>
    </row>
    <row r="89" spans="1:12" x14ac:dyDescent="0.3">
      <c r="A89" s="15"/>
      <c r="B89" s="29"/>
      <c r="C89" s="20"/>
      <c r="D89" s="15"/>
      <c r="E89" s="15"/>
      <c r="F89" s="20"/>
      <c r="G89" s="29"/>
      <c r="H89" s="15"/>
      <c r="I89" s="29"/>
      <c r="J89" s="30" t="str">
        <f t="shared" ca="1" si="4"/>
        <v/>
      </c>
      <c r="K89" s="30" t="str">
        <f t="shared" ca="1" si="5"/>
        <v/>
      </c>
      <c r="L89" s="15"/>
    </row>
    <row r="90" spans="1:12" x14ac:dyDescent="0.3">
      <c r="A90" s="15"/>
      <c r="B90" s="29"/>
      <c r="C90" s="20"/>
      <c r="D90" s="15"/>
      <c r="E90" s="15"/>
      <c r="F90" s="20"/>
      <c r="G90" s="29"/>
      <c r="H90" s="15"/>
      <c r="I90" s="29"/>
      <c r="J90" s="30" t="str">
        <f t="shared" ca="1" si="4"/>
        <v/>
      </c>
      <c r="K90" s="30" t="str">
        <f t="shared" ca="1" si="5"/>
        <v/>
      </c>
      <c r="L90" s="15"/>
    </row>
    <row r="91" spans="1:12" x14ac:dyDescent="0.3">
      <c r="A91" s="15"/>
      <c r="B91" s="29"/>
      <c r="C91" s="20"/>
      <c r="D91" s="15"/>
      <c r="E91" s="15"/>
      <c r="F91" s="20"/>
      <c r="G91" s="29"/>
      <c r="H91" s="15"/>
      <c r="I91" s="29"/>
      <c r="J91" s="30" t="str">
        <f t="shared" ca="1" si="4"/>
        <v/>
      </c>
      <c r="K91" s="30" t="str">
        <f t="shared" ca="1" si="5"/>
        <v/>
      </c>
      <c r="L91" s="15"/>
    </row>
    <row r="92" spans="1:12" x14ac:dyDescent="0.3">
      <c r="A92" s="15"/>
      <c r="B92" s="29"/>
      <c r="C92" s="20"/>
      <c r="D92" s="15"/>
      <c r="E92" s="15"/>
      <c r="F92" s="20"/>
      <c r="G92" s="29"/>
      <c r="H92" s="15"/>
      <c r="I92" s="29"/>
      <c r="J92" s="30" t="str">
        <f t="shared" ca="1" si="4"/>
        <v/>
      </c>
      <c r="K92" s="30" t="str">
        <f t="shared" ca="1" si="5"/>
        <v/>
      </c>
      <c r="L92" s="15"/>
    </row>
    <row r="93" spans="1:12" x14ac:dyDescent="0.3">
      <c r="A93" s="15"/>
      <c r="B93" s="29"/>
      <c r="C93" s="20"/>
      <c r="D93" s="15"/>
      <c r="E93" s="15"/>
      <c r="F93" s="20"/>
      <c r="G93" s="29"/>
      <c r="H93" s="15"/>
      <c r="I93" s="29"/>
      <c r="J93" s="30" t="str">
        <f t="shared" ca="1" si="4"/>
        <v/>
      </c>
      <c r="K93" s="30" t="str">
        <f t="shared" ca="1" si="5"/>
        <v/>
      </c>
      <c r="L93" s="15"/>
    </row>
    <row r="94" spans="1:12" x14ac:dyDescent="0.3">
      <c r="A94" s="15"/>
      <c r="B94" s="29"/>
      <c r="C94" s="20"/>
      <c r="D94" s="15"/>
      <c r="E94" s="15"/>
      <c r="F94" s="20"/>
      <c r="G94" s="29"/>
      <c r="H94" s="15"/>
      <c r="I94" s="29"/>
      <c r="J94" s="30" t="str">
        <f t="shared" ca="1" si="4"/>
        <v/>
      </c>
      <c r="K94" s="30" t="str">
        <f t="shared" ca="1" si="5"/>
        <v/>
      </c>
      <c r="L94" s="15"/>
    </row>
    <row r="95" spans="1:12" x14ac:dyDescent="0.3">
      <c r="A95" s="15"/>
      <c r="B95" s="29"/>
      <c r="C95" s="20"/>
      <c r="D95" s="15"/>
      <c r="E95" s="15"/>
      <c r="F95" s="20"/>
      <c r="G95" s="29"/>
      <c r="H95" s="15"/>
      <c r="I95" s="29"/>
      <c r="J95" s="30" t="str">
        <f t="shared" ca="1" si="4"/>
        <v/>
      </c>
      <c r="K95" s="30" t="str">
        <f t="shared" ca="1" si="5"/>
        <v/>
      </c>
      <c r="L95" s="15"/>
    </row>
    <row r="96" spans="1:12" x14ac:dyDescent="0.3">
      <c r="A96" s="15"/>
      <c r="B96" s="29"/>
      <c r="C96" s="20"/>
      <c r="D96" s="15"/>
      <c r="E96" s="15"/>
      <c r="F96" s="20"/>
      <c r="G96" s="29"/>
      <c r="H96" s="15"/>
      <c r="I96" s="29"/>
      <c r="J96" s="30" t="str">
        <f t="shared" ca="1" si="4"/>
        <v/>
      </c>
      <c r="K96" s="30" t="str">
        <f t="shared" ca="1" si="5"/>
        <v/>
      </c>
      <c r="L96" s="15"/>
    </row>
    <row r="97" spans="1:12" x14ac:dyDescent="0.3">
      <c r="A97" s="15"/>
      <c r="B97" s="29"/>
      <c r="C97" s="20"/>
      <c r="D97" s="15"/>
      <c r="E97" s="15"/>
      <c r="F97" s="20"/>
      <c r="G97" s="29"/>
      <c r="H97" s="15"/>
      <c r="I97" s="29"/>
      <c r="J97" s="30" t="str">
        <f t="shared" ca="1" si="4"/>
        <v/>
      </c>
      <c r="K97" s="30" t="str">
        <f t="shared" ca="1" si="5"/>
        <v/>
      </c>
      <c r="L97" s="15"/>
    </row>
    <row r="98" spans="1:12" x14ac:dyDescent="0.3">
      <c r="A98" s="15"/>
      <c r="B98" s="29"/>
      <c r="C98" s="20"/>
      <c r="D98" s="15"/>
      <c r="E98" s="15"/>
      <c r="F98" s="20"/>
      <c r="G98" s="29"/>
      <c r="H98" s="15"/>
      <c r="I98" s="29"/>
      <c r="J98" s="30" t="str">
        <f t="shared" ca="1" si="4"/>
        <v/>
      </c>
      <c r="K98" s="30" t="str">
        <f t="shared" ca="1" si="5"/>
        <v/>
      </c>
      <c r="L98" s="15"/>
    </row>
    <row r="99" spans="1:12" x14ac:dyDescent="0.3">
      <c r="A99" s="15"/>
      <c r="B99" s="29"/>
      <c r="C99" s="20"/>
      <c r="D99" s="15"/>
      <c r="E99" s="15"/>
      <c r="F99" s="20"/>
      <c r="G99" s="29"/>
      <c r="H99" s="15"/>
      <c r="I99" s="29"/>
      <c r="J99" s="30" t="str">
        <f t="shared" ca="1" si="4"/>
        <v/>
      </c>
      <c r="K99" s="30" t="str">
        <f t="shared" ca="1" si="5"/>
        <v/>
      </c>
      <c r="L99" s="15"/>
    </row>
    <row r="100" spans="1:12" x14ac:dyDescent="0.3">
      <c r="A100" s="15"/>
      <c r="B100" s="29"/>
      <c r="C100" s="20"/>
      <c r="D100" s="15"/>
      <c r="E100" s="15"/>
      <c r="F100" s="20"/>
      <c r="G100" s="29"/>
      <c r="H100" s="15"/>
      <c r="I100" s="29"/>
      <c r="J100" s="30" t="str">
        <f t="shared" ca="1" si="4"/>
        <v/>
      </c>
      <c r="K100" s="30" t="str">
        <f t="shared" ca="1" si="5"/>
        <v/>
      </c>
      <c r="L100" s="15"/>
    </row>
    <row r="101" spans="1:12" x14ac:dyDescent="0.3">
      <c r="A101" s="15"/>
      <c r="B101" s="29"/>
      <c r="C101" s="20"/>
      <c r="D101" s="15"/>
      <c r="E101" s="15"/>
      <c r="F101" s="20"/>
      <c r="G101" s="29"/>
      <c r="H101" s="15"/>
      <c r="I101" s="29"/>
      <c r="J101" s="30" t="str">
        <f t="shared" ca="1" si="4"/>
        <v/>
      </c>
      <c r="K101" s="30" t="str">
        <f t="shared" ca="1" si="5"/>
        <v/>
      </c>
      <c r="L101" s="15"/>
    </row>
    <row r="102" spans="1:12" x14ac:dyDescent="0.3">
      <c r="A102" s="15"/>
      <c r="B102" s="29"/>
      <c r="C102" s="20"/>
      <c r="D102" s="15"/>
      <c r="E102" s="15"/>
      <c r="F102" s="20"/>
      <c r="G102" s="29"/>
      <c r="H102" s="15"/>
      <c r="I102" s="29"/>
      <c r="J102" s="30" t="str">
        <f t="shared" ref="J102:J133" ca="1" si="6">IF($B102="","",IF($I102&lt;&gt;"",$I102,TODAY())-$B102)</f>
        <v/>
      </c>
      <c r="K102" s="30" t="str">
        <f t="shared" ref="K102:K133" ca="1" si="7">IF(AND($G102&lt;&gt;"",OR($H102="Open",$H102="In progress"),$G102&lt;TODAY()),"Overdue","")</f>
        <v/>
      </c>
      <c r="L102" s="15"/>
    </row>
    <row r="103" spans="1:12" x14ac:dyDescent="0.3">
      <c r="A103" s="15"/>
      <c r="B103" s="29"/>
      <c r="C103" s="20"/>
      <c r="D103" s="15"/>
      <c r="E103" s="15"/>
      <c r="F103" s="20"/>
      <c r="G103" s="29"/>
      <c r="H103" s="15"/>
      <c r="I103" s="29"/>
      <c r="J103" s="30" t="str">
        <f t="shared" ca="1" si="6"/>
        <v/>
      </c>
      <c r="K103" s="30" t="str">
        <f t="shared" ca="1" si="7"/>
        <v/>
      </c>
      <c r="L103" s="15"/>
    </row>
    <row r="104" spans="1:12" x14ac:dyDescent="0.3">
      <c r="A104" s="15"/>
      <c r="B104" s="29"/>
      <c r="C104" s="20"/>
      <c r="D104" s="15"/>
      <c r="E104" s="15"/>
      <c r="F104" s="20"/>
      <c r="G104" s="29"/>
      <c r="H104" s="15"/>
      <c r="I104" s="29"/>
      <c r="J104" s="30" t="str">
        <f t="shared" ca="1" si="6"/>
        <v/>
      </c>
      <c r="K104" s="30" t="str">
        <f t="shared" ca="1" si="7"/>
        <v/>
      </c>
      <c r="L104" s="15"/>
    </row>
    <row r="105" spans="1:12" x14ac:dyDescent="0.3">
      <c r="A105" s="15"/>
      <c r="B105" s="29"/>
      <c r="C105" s="20"/>
      <c r="D105" s="15"/>
      <c r="E105" s="15"/>
      <c r="F105" s="20"/>
      <c r="G105" s="29"/>
      <c r="H105" s="15"/>
      <c r="I105" s="29"/>
      <c r="J105" s="30" t="str">
        <f t="shared" ca="1" si="6"/>
        <v/>
      </c>
      <c r="K105" s="30" t="str">
        <f t="shared" ca="1" si="7"/>
        <v/>
      </c>
      <c r="L105" s="15"/>
    </row>
    <row r="106" spans="1:12" x14ac:dyDescent="0.3">
      <c r="A106" s="15"/>
      <c r="B106" s="29"/>
      <c r="C106" s="20"/>
      <c r="D106" s="15"/>
      <c r="E106" s="15"/>
      <c r="F106" s="20"/>
      <c r="G106" s="29"/>
      <c r="H106" s="15"/>
      <c r="I106" s="29"/>
      <c r="J106" s="30" t="str">
        <f t="shared" ca="1" si="6"/>
        <v/>
      </c>
      <c r="K106" s="30" t="str">
        <f t="shared" ca="1" si="7"/>
        <v/>
      </c>
      <c r="L106" s="15"/>
    </row>
    <row r="107" spans="1:12" x14ac:dyDescent="0.3">
      <c r="A107" s="15"/>
      <c r="B107" s="29"/>
      <c r="C107" s="20"/>
      <c r="D107" s="15"/>
      <c r="E107" s="15"/>
      <c r="F107" s="20"/>
      <c r="G107" s="29"/>
      <c r="H107" s="15"/>
      <c r="I107" s="29"/>
      <c r="J107" s="30" t="str">
        <f t="shared" ca="1" si="6"/>
        <v/>
      </c>
      <c r="K107" s="30" t="str">
        <f t="shared" ca="1" si="7"/>
        <v/>
      </c>
      <c r="L107" s="15"/>
    </row>
    <row r="108" spans="1:12" x14ac:dyDescent="0.3">
      <c r="A108" s="15"/>
      <c r="B108" s="29"/>
      <c r="C108" s="20"/>
      <c r="D108" s="15"/>
      <c r="E108" s="15"/>
      <c r="F108" s="20"/>
      <c r="G108" s="29"/>
      <c r="H108" s="15"/>
      <c r="I108" s="29"/>
      <c r="J108" s="30" t="str">
        <f t="shared" ca="1" si="6"/>
        <v/>
      </c>
      <c r="K108" s="30" t="str">
        <f t="shared" ca="1" si="7"/>
        <v/>
      </c>
      <c r="L108" s="15"/>
    </row>
    <row r="109" spans="1:12" x14ac:dyDescent="0.3">
      <c r="A109" s="15"/>
      <c r="B109" s="29"/>
      <c r="C109" s="20"/>
      <c r="D109" s="15"/>
      <c r="E109" s="15"/>
      <c r="F109" s="20"/>
      <c r="G109" s="29"/>
      <c r="H109" s="15"/>
      <c r="I109" s="29"/>
      <c r="J109" s="30" t="str">
        <f t="shared" ca="1" si="6"/>
        <v/>
      </c>
      <c r="K109" s="30" t="str">
        <f t="shared" ca="1" si="7"/>
        <v/>
      </c>
      <c r="L109" s="15"/>
    </row>
    <row r="110" spans="1:12" x14ac:dyDescent="0.3">
      <c r="A110" s="15"/>
      <c r="B110" s="29"/>
      <c r="C110" s="20"/>
      <c r="D110" s="15"/>
      <c r="E110" s="15"/>
      <c r="F110" s="20"/>
      <c r="G110" s="29"/>
      <c r="H110" s="15"/>
      <c r="I110" s="29"/>
      <c r="J110" s="30" t="str">
        <f t="shared" ca="1" si="6"/>
        <v/>
      </c>
      <c r="K110" s="30" t="str">
        <f t="shared" ca="1" si="7"/>
        <v/>
      </c>
      <c r="L110" s="15"/>
    </row>
    <row r="111" spans="1:12" x14ac:dyDescent="0.3">
      <c r="A111" s="15"/>
      <c r="B111" s="29"/>
      <c r="C111" s="20"/>
      <c r="D111" s="15"/>
      <c r="E111" s="15"/>
      <c r="F111" s="20"/>
      <c r="G111" s="29"/>
      <c r="H111" s="15"/>
      <c r="I111" s="29"/>
      <c r="J111" s="30" t="str">
        <f t="shared" ca="1" si="6"/>
        <v/>
      </c>
      <c r="K111" s="30" t="str">
        <f t="shared" ca="1" si="7"/>
        <v/>
      </c>
      <c r="L111" s="15"/>
    </row>
    <row r="112" spans="1:12" x14ac:dyDescent="0.3">
      <c r="A112" s="15"/>
      <c r="B112" s="29"/>
      <c r="C112" s="20"/>
      <c r="D112" s="15"/>
      <c r="E112" s="15"/>
      <c r="F112" s="20"/>
      <c r="G112" s="29"/>
      <c r="H112" s="15"/>
      <c r="I112" s="29"/>
      <c r="J112" s="30" t="str">
        <f t="shared" ca="1" si="6"/>
        <v/>
      </c>
      <c r="K112" s="30" t="str">
        <f t="shared" ca="1" si="7"/>
        <v/>
      </c>
      <c r="L112" s="15"/>
    </row>
    <row r="113" spans="1:12" x14ac:dyDescent="0.3">
      <c r="A113" s="15"/>
      <c r="B113" s="29"/>
      <c r="C113" s="20"/>
      <c r="D113" s="15"/>
      <c r="E113" s="15"/>
      <c r="F113" s="20"/>
      <c r="G113" s="29"/>
      <c r="H113" s="15"/>
      <c r="I113" s="29"/>
      <c r="J113" s="30" t="str">
        <f t="shared" ca="1" si="6"/>
        <v/>
      </c>
      <c r="K113" s="30" t="str">
        <f t="shared" ca="1" si="7"/>
        <v/>
      </c>
      <c r="L113" s="15"/>
    </row>
    <row r="114" spans="1:12" x14ac:dyDescent="0.3">
      <c r="A114" s="15"/>
      <c r="B114" s="29"/>
      <c r="C114" s="20"/>
      <c r="D114" s="15"/>
      <c r="E114" s="15"/>
      <c r="F114" s="20"/>
      <c r="G114" s="29"/>
      <c r="H114" s="15"/>
      <c r="I114" s="29"/>
      <c r="J114" s="30" t="str">
        <f t="shared" ca="1" si="6"/>
        <v/>
      </c>
      <c r="K114" s="30" t="str">
        <f t="shared" ca="1" si="7"/>
        <v/>
      </c>
      <c r="L114" s="15"/>
    </row>
    <row r="115" spans="1:12" x14ac:dyDescent="0.3">
      <c r="A115" s="15"/>
      <c r="B115" s="29"/>
      <c r="C115" s="20"/>
      <c r="D115" s="15"/>
      <c r="E115" s="15"/>
      <c r="F115" s="20"/>
      <c r="G115" s="29"/>
      <c r="H115" s="15"/>
      <c r="I115" s="29"/>
      <c r="J115" s="30" t="str">
        <f t="shared" ca="1" si="6"/>
        <v/>
      </c>
      <c r="K115" s="30" t="str">
        <f t="shared" ca="1" si="7"/>
        <v/>
      </c>
      <c r="L115" s="15"/>
    </row>
    <row r="116" spans="1:12" x14ac:dyDescent="0.3">
      <c r="A116" s="15"/>
      <c r="B116" s="29"/>
      <c r="C116" s="20"/>
      <c r="D116" s="15"/>
      <c r="E116" s="15"/>
      <c r="F116" s="20"/>
      <c r="G116" s="29"/>
      <c r="H116" s="15"/>
      <c r="I116" s="29"/>
      <c r="J116" s="30" t="str">
        <f t="shared" ca="1" si="6"/>
        <v/>
      </c>
      <c r="K116" s="30" t="str">
        <f t="shared" ca="1" si="7"/>
        <v/>
      </c>
      <c r="L116" s="15"/>
    </row>
    <row r="117" spans="1:12" x14ac:dyDescent="0.3">
      <c r="A117" s="15"/>
      <c r="B117" s="29"/>
      <c r="C117" s="20"/>
      <c r="D117" s="15"/>
      <c r="E117" s="15"/>
      <c r="F117" s="20"/>
      <c r="G117" s="29"/>
      <c r="H117" s="15"/>
      <c r="I117" s="29"/>
      <c r="J117" s="30" t="str">
        <f t="shared" ca="1" si="6"/>
        <v/>
      </c>
      <c r="K117" s="30" t="str">
        <f t="shared" ca="1" si="7"/>
        <v/>
      </c>
      <c r="L117" s="15"/>
    </row>
    <row r="118" spans="1:12" x14ac:dyDescent="0.3">
      <c r="A118" s="15"/>
      <c r="B118" s="29"/>
      <c r="C118" s="20"/>
      <c r="D118" s="15"/>
      <c r="E118" s="15"/>
      <c r="F118" s="20"/>
      <c r="G118" s="29"/>
      <c r="H118" s="15"/>
      <c r="I118" s="29"/>
      <c r="J118" s="30" t="str">
        <f t="shared" ca="1" si="6"/>
        <v/>
      </c>
      <c r="K118" s="30" t="str">
        <f t="shared" ca="1" si="7"/>
        <v/>
      </c>
      <c r="L118" s="15"/>
    </row>
    <row r="119" spans="1:12" x14ac:dyDescent="0.3">
      <c r="A119" s="15"/>
      <c r="B119" s="29"/>
      <c r="C119" s="20"/>
      <c r="D119" s="15"/>
      <c r="E119" s="15"/>
      <c r="F119" s="20"/>
      <c r="G119" s="29"/>
      <c r="H119" s="15"/>
      <c r="I119" s="29"/>
      <c r="J119" s="30" t="str">
        <f t="shared" ca="1" si="6"/>
        <v/>
      </c>
      <c r="K119" s="30" t="str">
        <f t="shared" ca="1" si="7"/>
        <v/>
      </c>
      <c r="L119" s="15"/>
    </row>
    <row r="120" spans="1:12" x14ac:dyDescent="0.3">
      <c r="A120" s="15"/>
      <c r="B120" s="29"/>
      <c r="C120" s="20"/>
      <c r="D120" s="15"/>
      <c r="E120" s="15"/>
      <c r="F120" s="20"/>
      <c r="G120" s="29"/>
      <c r="H120" s="15"/>
      <c r="I120" s="29"/>
      <c r="J120" s="30" t="str">
        <f t="shared" ca="1" si="6"/>
        <v/>
      </c>
      <c r="K120" s="30" t="str">
        <f t="shared" ca="1" si="7"/>
        <v/>
      </c>
      <c r="L120" s="15"/>
    </row>
    <row r="121" spans="1:12" x14ac:dyDescent="0.3">
      <c r="A121" s="15"/>
      <c r="B121" s="29"/>
      <c r="C121" s="20"/>
      <c r="D121" s="15"/>
      <c r="E121" s="15"/>
      <c r="F121" s="20"/>
      <c r="G121" s="29"/>
      <c r="H121" s="15"/>
      <c r="I121" s="29"/>
      <c r="J121" s="30" t="str">
        <f t="shared" ca="1" si="6"/>
        <v/>
      </c>
      <c r="K121" s="30" t="str">
        <f t="shared" ca="1" si="7"/>
        <v/>
      </c>
      <c r="L121" s="15"/>
    </row>
    <row r="122" spans="1:12" x14ac:dyDescent="0.3">
      <c r="A122" s="15"/>
      <c r="B122" s="29"/>
      <c r="C122" s="20"/>
      <c r="D122" s="15"/>
      <c r="E122" s="15"/>
      <c r="F122" s="20"/>
      <c r="G122" s="29"/>
      <c r="H122" s="15"/>
      <c r="I122" s="29"/>
      <c r="J122" s="30" t="str">
        <f t="shared" ca="1" si="6"/>
        <v/>
      </c>
      <c r="K122" s="30" t="str">
        <f t="shared" ca="1" si="7"/>
        <v/>
      </c>
      <c r="L122" s="15"/>
    </row>
    <row r="123" spans="1:12" x14ac:dyDescent="0.3">
      <c r="A123" s="15"/>
      <c r="B123" s="29"/>
      <c r="C123" s="20"/>
      <c r="D123" s="15"/>
      <c r="E123" s="15"/>
      <c r="F123" s="20"/>
      <c r="G123" s="29"/>
      <c r="H123" s="15"/>
      <c r="I123" s="29"/>
      <c r="J123" s="30" t="str">
        <f t="shared" ca="1" si="6"/>
        <v/>
      </c>
      <c r="K123" s="30" t="str">
        <f t="shared" ca="1" si="7"/>
        <v/>
      </c>
      <c r="L123" s="15"/>
    </row>
    <row r="124" spans="1:12" x14ac:dyDescent="0.3">
      <c r="A124" s="15"/>
      <c r="B124" s="29"/>
      <c r="C124" s="20"/>
      <c r="D124" s="15"/>
      <c r="E124" s="15"/>
      <c r="F124" s="20"/>
      <c r="G124" s="29"/>
      <c r="H124" s="15"/>
      <c r="I124" s="29"/>
      <c r="J124" s="30" t="str">
        <f t="shared" ca="1" si="6"/>
        <v/>
      </c>
      <c r="K124" s="30" t="str">
        <f t="shared" ca="1" si="7"/>
        <v/>
      </c>
      <c r="L124" s="15"/>
    </row>
    <row r="125" spans="1:12" x14ac:dyDescent="0.3">
      <c r="A125" s="15"/>
      <c r="B125" s="29"/>
      <c r="C125" s="20"/>
      <c r="D125" s="15"/>
      <c r="E125" s="15"/>
      <c r="F125" s="20"/>
      <c r="G125" s="29"/>
      <c r="H125" s="15"/>
      <c r="I125" s="29"/>
      <c r="J125" s="30" t="str">
        <f t="shared" ca="1" si="6"/>
        <v/>
      </c>
      <c r="K125" s="30" t="str">
        <f t="shared" ca="1" si="7"/>
        <v/>
      </c>
      <c r="L125" s="15"/>
    </row>
    <row r="126" spans="1:12" x14ac:dyDescent="0.3">
      <c r="A126" s="15"/>
      <c r="B126" s="29"/>
      <c r="C126" s="20"/>
      <c r="D126" s="15"/>
      <c r="E126" s="15"/>
      <c r="F126" s="20"/>
      <c r="G126" s="29"/>
      <c r="H126" s="15"/>
      <c r="I126" s="29"/>
      <c r="J126" s="30" t="str">
        <f t="shared" ca="1" si="6"/>
        <v/>
      </c>
      <c r="K126" s="30" t="str">
        <f t="shared" ca="1" si="7"/>
        <v/>
      </c>
      <c r="L126" s="15"/>
    </row>
    <row r="127" spans="1:12" x14ac:dyDescent="0.3">
      <c r="A127" s="15"/>
      <c r="B127" s="29"/>
      <c r="C127" s="20"/>
      <c r="D127" s="15"/>
      <c r="E127" s="15"/>
      <c r="F127" s="20"/>
      <c r="G127" s="29"/>
      <c r="H127" s="15"/>
      <c r="I127" s="29"/>
      <c r="J127" s="30" t="str">
        <f t="shared" ca="1" si="6"/>
        <v/>
      </c>
      <c r="K127" s="30" t="str">
        <f t="shared" ca="1" si="7"/>
        <v/>
      </c>
      <c r="L127" s="15"/>
    </row>
    <row r="128" spans="1:12" x14ac:dyDescent="0.3">
      <c r="A128" s="15"/>
      <c r="B128" s="29"/>
      <c r="C128" s="20"/>
      <c r="D128" s="15"/>
      <c r="E128" s="15"/>
      <c r="F128" s="20"/>
      <c r="G128" s="29"/>
      <c r="H128" s="15"/>
      <c r="I128" s="29"/>
      <c r="J128" s="30" t="str">
        <f t="shared" ca="1" si="6"/>
        <v/>
      </c>
      <c r="K128" s="30" t="str">
        <f t="shared" ca="1" si="7"/>
        <v/>
      </c>
      <c r="L128" s="15"/>
    </row>
    <row r="129" spans="1:12" x14ac:dyDescent="0.3">
      <c r="A129" s="15"/>
      <c r="B129" s="29"/>
      <c r="C129" s="20"/>
      <c r="D129" s="15"/>
      <c r="E129" s="15"/>
      <c r="F129" s="20"/>
      <c r="G129" s="29"/>
      <c r="H129" s="15"/>
      <c r="I129" s="29"/>
      <c r="J129" s="30" t="str">
        <f t="shared" ca="1" si="6"/>
        <v/>
      </c>
      <c r="K129" s="30" t="str">
        <f t="shared" ca="1" si="7"/>
        <v/>
      </c>
      <c r="L129" s="15"/>
    </row>
    <row r="130" spans="1:12" x14ac:dyDescent="0.3">
      <c r="A130" s="15"/>
      <c r="B130" s="29"/>
      <c r="C130" s="20"/>
      <c r="D130" s="15"/>
      <c r="E130" s="15"/>
      <c r="F130" s="20"/>
      <c r="G130" s="29"/>
      <c r="H130" s="15"/>
      <c r="I130" s="29"/>
      <c r="J130" s="30" t="str">
        <f t="shared" ca="1" si="6"/>
        <v/>
      </c>
      <c r="K130" s="30" t="str">
        <f t="shared" ca="1" si="7"/>
        <v/>
      </c>
      <c r="L130" s="15"/>
    </row>
    <row r="131" spans="1:12" x14ac:dyDescent="0.3">
      <c r="A131" s="15"/>
      <c r="B131" s="29"/>
      <c r="C131" s="20"/>
      <c r="D131" s="15"/>
      <c r="E131" s="15"/>
      <c r="F131" s="20"/>
      <c r="G131" s="29"/>
      <c r="H131" s="15"/>
      <c r="I131" s="29"/>
      <c r="J131" s="30" t="str">
        <f t="shared" ca="1" si="6"/>
        <v/>
      </c>
      <c r="K131" s="30" t="str">
        <f t="shared" ca="1" si="7"/>
        <v/>
      </c>
      <c r="L131" s="15"/>
    </row>
    <row r="132" spans="1:12" x14ac:dyDescent="0.3">
      <c r="A132" s="15"/>
      <c r="B132" s="29"/>
      <c r="C132" s="20"/>
      <c r="D132" s="15"/>
      <c r="E132" s="15"/>
      <c r="F132" s="20"/>
      <c r="G132" s="29"/>
      <c r="H132" s="15"/>
      <c r="I132" s="29"/>
      <c r="J132" s="30" t="str">
        <f t="shared" ca="1" si="6"/>
        <v/>
      </c>
      <c r="K132" s="30" t="str">
        <f t="shared" ca="1" si="7"/>
        <v/>
      </c>
      <c r="L132" s="15"/>
    </row>
    <row r="133" spans="1:12" x14ac:dyDescent="0.3">
      <c r="A133" s="15"/>
      <c r="B133" s="29"/>
      <c r="C133" s="20"/>
      <c r="D133" s="15"/>
      <c r="E133" s="15"/>
      <c r="F133" s="20"/>
      <c r="G133" s="29"/>
      <c r="H133" s="15"/>
      <c r="I133" s="29"/>
      <c r="J133" s="30" t="str">
        <f t="shared" ca="1" si="6"/>
        <v/>
      </c>
      <c r="K133" s="30" t="str">
        <f t="shared" ca="1" si="7"/>
        <v/>
      </c>
      <c r="L133" s="15"/>
    </row>
    <row r="134" spans="1:12" x14ac:dyDescent="0.3">
      <c r="A134" s="15"/>
      <c r="B134" s="29"/>
      <c r="C134" s="20"/>
      <c r="D134" s="15"/>
      <c r="E134" s="15"/>
      <c r="F134" s="20"/>
      <c r="G134" s="29"/>
      <c r="H134" s="15"/>
      <c r="I134" s="29"/>
      <c r="J134" s="30" t="str">
        <f t="shared" ref="J134:J165" ca="1" si="8">IF($B134="","",IF($I134&lt;&gt;"",$I134,TODAY())-$B134)</f>
        <v/>
      </c>
      <c r="K134" s="30" t="str">
        <f t="shared" ref="K134:K165" ca="1" si="9">IF(AND($G134&lt;&gt;"",OR($H134="Open",$H134="In progress"),$G134&lt;TODAY()),"Overdue","")</f>
        <v/>
      </c>
      <c r="L134" s="15"/>
    </row>
    <row r="135" spans="1:12" x14ac:dyDescent="0.3">
      <c r="A135" s="15"/>
      <c r="B135" s="29"/>
      <c r="C135" s="20"/>
      <c r="D135" s="15"/>
      <c r="E135" s="15"/>
      <c r="F135" s="20"/>
      <c r="G135" s="29"/>
      <c r="H135" s="15"/>
      <c r="I135" s="29"/>
      <c r="J135" s="30" t="str">
        <f t="shared" ca="1" si="8"/>
        <v/>
      </c>
      <c r="K135" s="30" t="str">
        <f t="shared" ca="1" si="9"/>
        <v/>
      </c>
      <c r="L135" s="15"/>
    </row>
    <row r="136" spans="1:12" x14ac:dyDescent="0.3">
      <c r="A136" s="15"/>
      <c r="B136" s="29"/>
      <c r="C136" s="20"/>
      <c r="D136" s="15"/>
      <c r="E136" s="15"/>
      <c r="F136" s="20"/>
      <c r="G136" s="29"/>
      <c r="H136" s="15"/>
      <c r="I136" s="29"/>
      <c r="J136" s="30" t="str">
        <f t="shared" ca="1" si="8"/>
        <v/>
      </c>
      <c r="K136" s="30" t="str">
        <f t="shared" ca="1" si="9"/>
        <v/>
      </c>
      <c r="L136" s="15"/>
    </row>
    <row r="137" spans="1:12" x14ac:dyDescent="0.3">
      <c r="A137" s="15"/>
      <c r="B137" s="29"/>
      <c r="C137" s="20"/>
      <c r="D137" s="15"/>
      <c r="E137" s="15"/>
      <c r="F137" s="20"/>
      <c r="G137" s="29"/>
      <c r="H137" s="15"/>
      <c r="I137" s="29"/>
      <c r="J137" s="30" t="str">
        <f t="shared" ca="1" si="8"/>
        <v/>
      </c>
      <c r="K137" s="30" t="str">
        <f t="shared" ca="1" si="9"/>
        <v/>
      </c>
      <c r="L137" s="15"/>
    </row>
    <row r="138" spans="1:12" x14ac:dyDescent="0.3">
      <c r="A138" s="15"/>
      <c r="B138" s="29"/>
      <c r="C138" s="20"/>
      <c r="D138" s="15"/>
      <c r="E138" s="15"/>
      <c r="F138" s="20"/>
      <c r="G138" s="29"/>
      <c r="H138" s="15"/>
      <c r="I138" s="29"/>
      <c r="J138" s="30" t="str">
        <f t="shared" ca="1" si="8"/>
        <v/>
      </c>
      <c r="K138" s="30" t="str">
        <f t="shared" ca="1" si="9"/>
        <v/>
      </c>
      <c r="L138" s="15"/>
    </row>
    <row r="139" spans="1:12" x14ac:dyDescent="0.3">
      <c r="A139" s="15"/>
      <c r="B139" s="29"/>
      <c r="C139" s="20"/>
      <c r="D139" s="15"/>
      <c r="E139" s="15"/>
      <c r="F139" s="20"/>
      <c r="G139" s="29"/>
      <c r="H139" s="15"/>
      <c r="I139" s="29"/>
      <c r="J139" s="30" t="str">
        <f t="shared" ca="1" si="8"/>
        <v/>
      </c>
      <c r="K139" s="30" t="str">
        <f t="shared" ca="1" si="9"/>
        <v/>
      </c>
      <c r="L139" s="15"/>
    </row>
    <row r="140" spans="1:12" x14ac:dyDescent="0.3">
      <c r="A140" s="15"/>
      <c r="B140" s="29"/>
      <c r="C140" s="20"/>
      <c r="D140" s="15"/>
      <c r="E140" s="15"/>
      <c r="F140" s="20"/>
      <c r="G140" s="29"/>
      <c r="H140" s="15"/>
      <c r="I140" s="29"/>
      <c r="J140" s="30" t="str">
        <f t="shared" ca="1" si="8"/>
        <v/>
      </c>
      <c r="K140" s="30" t="str">
        <f t="shared" ca="1" si="9"/>
        <v/>
      </c>
      <c r="L140" s="15"/>
    </row>
    <row r="141" spans="1:12" x14ac:dyDescent="0.3">
      <c r="A141" s="15"/>
      <c r="B141" s="29"/>
      <c r="C141" s="20"/>
      <c r="D141" s="15"/>
      <c r="E141" s="15"/>
      <c r="F141" s="20"/>
      <c r="G141" s="29"/>
      <c r="H141" s="15"/>
      <c r="I141" s="29"/>
      <c r="J141" s="30" t="str">
        <f t="shared" ca="1" si="8"/>
        <v/>
      </c>
      <c r="K141" s="30" t="str">
        <f t="shared" ca="1" si="9"/>
        <v/>
      </c>
      <c r="L141" s="15"/>
    </row>
    <row r="142" spans="1:12" x14ac:dyDescent="0.3">
      <c r="A142" s="15"/>
      <c r="B142" s="29"/>
      <c r="C142" s="20"/>
      <c r="D142" s="15"/>
      <c r="E142" s="15"/>
      <c r="F142" s="20"/>
      <c r="G142" s="29"/>
      <c r="H142" s="15"/>
      <c r="I142" s="29"/>
      <c r="J142" s="30" t="str">
        <f t="shared" ca="1" si="8"/>
        <v/>
      </c>
      <c r="K142" s="30" t="str">
        <f t="shared" ca="1" si="9"/>
        <v/>
      </c>
      <c r="L142" s="15"/>
    </row>
    <row r="143" spans="1:12" x14ac:dyDescent="0.3">
      <c r="A143" s="15"/>
      <c r="B143" s="29"/>
      <c r="C143" s="20"/>
      <c r="D143" s="15"/>
      <c r="E143" s="15"/>
      <c r="F143" s="20"/>
      <c r="G143" s="29"/>
      <c r="H143" s="15"/>
      <c r="I143" s="29"/>
      <c r="J143" s="30" t="str">
        <f t="shared" ca="1" si="8"/>
        <v/>
      </c>
      <c r="K143" s="30" t="str">
        <f t="shared" ca="1" si="9"/>
        <v/>
      </c>
      <c r="L143" s="15"/>
    </row>
    <row r="144" spans="1:12" x14ac:dyDescent="0.3">
      <c r="A144" s="15"/>
      <c r="B144" s="29"/>
      <c r="C144" s="20"/>
      <c r="D144" s="15"/>
      <c r="E144" s="15"/>
      <c r="F144" s="20"/>
      <c r="G144" s="29"/>
      <c r="H144" s="15"/>
      <c r="I144" s="29"/>
      <c r="J144" s="30" t="str">
        <f t="shared" ca="1" si="8"/>
        <v/>
      </c>
      <c r="K144" s="30" t="str">
        <f t="shared" ca="1" si="9"/>
        <v/>
      </c>
      <c r="L144" s="15"/>
    </row>
    <row r="145" spans="1:12" x14ac:dyDescent="0.3">
      <c r="A145" s="15"/>
      <c r="B145" s="29"/>
      <c r="C145" s="20"/>
      <c r="D145" s="15"/>
      <c r="E145" s="15"/>
      <c r="F145" s="20"/>
      <c r="G145" s="29"/>
      <c r="H145" s="15"/>
      <c r="I145" s="29"/>
      <c r="J145" s="30" t="str">
        <f t="shared" ca="1" si="8"/>
        <v/>
      </c>
      <c r="K145" s="30" t="str">
        <f t="shared" ca="1" si="9"/>
        <v/>
      </c>
      <c r="L145" s="15"/>
    </row>
    <row r="146" spans="1:12" x14ac:dyDescent="0.3">
      <c r="A146" s="15"/>
      <c r="B146" s="29"/>
      <c r="C146" s="20"/>
      <c r="D146" s="15"/>
      <c r="E146" s="15"/>
      <c r="F146" s="20"/>
      <c r="G146" s="29"/>
      <c r="H146" s="15"/>
      <c r="I146" s="29"/>
      <c r="J146" s="30" t="str">
        <f t="shared" ca="1" si="8"/>
        <v/>
      </c>
      <c r="K146" s="30" t="str">
        <f t="shared" ca="1" si="9"/>
        <v/>
      </c>
      <c r="L146" s="15"/>
    </row>
    <row r="147" spans="1:12" x14ac:dyDescent="0.3">
      <c r="A147" s="15"/>
      <c r="B147" s="29"/>
      <c r="C147" s="20"/>
      <c r="D147" s="15"/>
      <c r="E147" s="15"/>
      <c r="F147" s="20"/>
      <c r="G147" s="29"/>
      <c r="H147" s="15"/>
      <c r="I147" s="29"/>
      <c r="J147" s="30" t="str">
        <f t="shared" ca="1" si="8"/>
        <v/>
      </c>
      <c r="K147" s="30" t="str">
        <f t="shared" ca="1" si="9"/>
        <v/>
      </c>
      <c r="L147" s="15"/>
    </row>
    <row r="148" spans="1:12" x14ac:dyDescent="0.3">
      <c r="A148" s="15"/>
      <c r="B148" s="29"/>
      <c r="C148" s="20"/>
      <c r="D148" s="15"/>
      <c r="E148" s="15"/>
      <c r="F148" s="20"/>
      <c r="G148" s="29"/>
      <c r="H148" s="15"/>
      <c r="I148" s="29"/>
      <c r="J148" s="30" t="str">
        <f t="shared" ca="1" si="8"/>
        <v/>
      </c>
      <c r="K148" s="30" t="str">
        <f t="shared" ca="1" si="9"/>
        <v/>
      </c>
      <c r="L148" s="15"/>
    </row>
    <row r="149" spans="1:12" x14ac:dyDescent="0.3">
      <c r="A149" s="15"/>
      <c r="B149" s="29"/>
      <c r="C149" s="20"/>
      <c r="D149" s="15"/>
      <c r="E149" s="15"/>
      <c r="F149" s="20"/>
      <c r="G149" s="29"/>
      <c r="H149" s="15"/>
      <c r="I149" s="29"/>
      <c r="J149" s="30" t="str">
        <f t="shared" ca="1" si="8"/>
        <v/>
      </c>
      <c r="K149" s="30" t="str">
        <f t="shared" ca="1" si="9"/>
        <v/>
      </c>
      <c r="L149" s="15"/>
    </row>
    <row r="150" spans="1:12" x14ac:dyDescent="0.3">
      <c r="A150" s="15"/>
      <c r="B150" s="29"/>
      <c r="C150" s="20"/>
      <c r="D150" s="15"/>
      <c r="E150" s="15"/>
      <c r="F150" s="20"/>
      <c r="G150" s="29"/>
      <c r="H150" s="15"/>
      <c r="I150" s="29"/>
      <c r="J150" s="30" t="str">
        <f t="shared" ca="1" si="8"/>
        <v/>
      </c>
      <c r="K150" s="30" t="str">
        <f t="shared" ca="1" si="9"/>
        <v/>
      </c>
      <c r="L150" s="15"/>
    </row>
    <row r="151" spans="1:12" x14ac:dyDescent="0.3">
      <c r="A151" s="15"/>
      <c r="B151" s="29"/>
      <c r="C151" s="20"/>
      <c r="D151" s="15"/>
      <c r="E151" s="15"/>
      <c r="F151" s="20"/>
      <c r="G151" s="29"/>
      <c r="H151" s="15"/>
      <c r="I151" s="29"/>
      <c r="J151" s="30" t="str">
        <f t="shared" ca="1" si="8"/>
        <v/>
      </c>
      <c r="K151" s="30" t="str">
        <f t="shared" ca="1" si="9"/>
        <v/>
      </c>
      <c r="L151" s="15"/>
    </row>
    <row r="152" spans="1:12" x14ac:dyDescent="0.3">
      <c r="A152" s="15"/>
      <c r="B152" s="29"/>
      <c r="C152" s="20"/>
      <c r="D152" s="15"/>
      <c r="E152" s="15"/>
      <c r="F152" s="20"/>
      <c r="G152" s="29"/>
      <c r="H152" s="15"/>
      <c r="I152" s="29"/>
      <c r="J152" s="30" t="str">
        <f t="shared" ca="1" si="8"/>
        <v/>
      </c>
      <c r="K152" s="30" t="str">
        <f t="shared" ca="1" si="9"/>
        <v/>
      </c>
      <c r="L152" s="15"/>
    </row>
    <row r="153" spans="1:12" x14ac:dyDescent="0.3">
      <c r="A153" s="15"/>
      <c r="B153" s="29"/>
      <c r="C153" s="20"/>
      <c r="D153" s="15"/>
      <c r="E153" s="15"/>
      <c r="F153" s="20"/>
      <c r="G153" s="29"/>
      <c r="H153" s="15"/>
      <c r="I153" s="29"/>
      <c r="J153" s="30" t="str">
        <f t="shared" ca="1" si="8"/>
        <v/>
      </c>
      <c r="K153" s="30" t="str">
        <f t="shared" ca="1" si="9"/>
        <v/>
      </c>
      <c r="L153" s="15"/>
    </row>
    <row r="154" spans="1:12" x14ac:dyDescent="0.3">
      <c r="A154" s="15"/>
      <c r="B154" s="29"/>
      <c r="C154" s="20"/>
      <c r="D154" s="15"/>
      <c r="E154" s="15"/>
      <c r="F154" s="20"/>
      <c r="G154" s="29"/>
      <c r="H154" s="15"/>
      <c r="I154" s="29"/>
      <c r="J154" s="30" t="str">
        <f t="shared" ca="1" si="8"/>
        <v/>
      </c>
      <c r="K154" s="30" t="str">
        <f t="shared" ca="1" si="9"/>
        <v/>
      </c>
      <c r="L154" s="15"/>
    </row>
    <row r="155" spans="1:12" x14ac:dyDescent="0.3">
      <c r="A155" s="15"/>
      <c r="B155" s="29"/>
      <c r="C155" s="20"/>
      <c r="D155" s="15"/>
      <c r="E155" s="15"/>
      <c r="F155" s="20"/>
      <c r="G155" s="29"/>
      <c r="H155" s="15"/>
      <c r="I155" s="29"/>
      <c r="J155" s="30" t="str">
        <f t="shared" ca="1" si="8"/>
        <v/>
      </c>
      <c r="K155" s="30" t="str">
        <f t="shared" ca="1" si="9"/>
        <v/>
      </c>
      <c r="L155" s="15"/>
    </row>
    <row r="156" spans="1:12" x14ac:dyDescent="0.3">
      <c r="A156" s="15"/>
      <c r="B156" s="29"/>
      <c r="C156" s="20"/>
      <c r="D156" s="15"/>
      <c r="E156" s="15"/>
      <c r="F156" s="20"/>
      <c r="G156" s="29"/>
      <c r="H156" s="15"/>
      <c r="I156" s="29"/>
      <c r="J156" s="30" t="str">
        <f t="shared" ca="1" si="8"/>
        <v/>
      </c>
      <c r="K156" s="30" t="str">
        <f t="shared" ca="1" si="9"/>
        <v/>
      </c>
      <c r="L156" s="15"/>
    </row>
    <row r="157" spans="1:12" x14ac:dyDescent="0.3">
      <c r="A157" s="15"/>
      <c r="B157" s="29"/>
      <c r="C157" s="20"/>
      <c r="D157" s="15"/>
      <c r="E157" s="15"/>
      <c r="F157" s="20"/>
      <c r="G157" s="29"/>
      <c r="H157" s="15"/>
      <c r="I157" s="29"/>
      <c r="J157" s="30" t="str">
        <f t="shared" ca="1" si="8"/>
        <v/>
      </c>
      <c r="K157" s="30" t="str">
        <f t="shared" ca="1" si="9"/>
        <v/>
      </c>
      <c r="L157" s="15"/>
    </row>
    <row r="158" spans="1:12" x14ac:dyDescent="0.3">
      <c r="A158" s="15"/>
      <c r="B158" s="29"/>
      <c r="C158" s="20"/>
      <c r="D158" s="15"/>
      <c r="E158" s="15"/>
      <c r="F158" s="20"/>
      <c r="G158" s="29"/>
      <c r="H158" s="15"/>
      <c r="I158" s="29"/>
      <c r="J158" s="30" t="str">
        <f t="shared" ca="1" si="8"/>
        <v/>
      </c>
      <c r="K158" s="30" t="str">
        <f t="shared" ca="1" si="9"/>
        <v/>
      </c>
      <c r="L158" s="15"/>
    </row>
    <row r="159" spans="1:12" x14ac:dyDescent="0.3">
      <c r="A159" s="15"/>
      <c r="B159" s="29"/>
      <c r="C159" s="20"/>
      <c r="D159" s="15"/>
      <c r="E159" s="15"/>
      <c r="F159" s="20"/>
      <c r="G159" s="29"/>
      <c r="H159" s="15"/>
      <c r="I159" s="29"/>
      <c r="J159" s="30" t="str">
        <f t="shared" ca="1" si="8"/>
        <v/>
      </c>
      <c r="K159" s="30" t="str">
        <f t="shared" ca="1" si="9"/>
        <v/>
      </c>
      <c r="L159" s="15"/>
    </row>
    <row r="160" spans="1:12" x14ac:dyDescent="0.3">
      <c r="A160" s="15"/>
      <c r="B160" s="29"/>
      <c r="C160" s="20"/>
      <c r="D160" s="15"/>
      <c r="E160" s="15"/>
      <c r="F160" s="20"/>
      <c r="G160" s="29"/>
      <c r="H160" s="15"/>
      <c r="I160" s="29"/>
      <c r="J160" s="30" t="str">
        <f t="shared" ca="1" si="8"/>
        <v/>
      </c>
      <c r="K160" s="30" t="str">
        <f t="shared" ca="1" si="9"/>
        <v/>
      </c>
      <c r="L160" s="15"/>
    </row>
    <row r="161" spans="1:12" x14ac:dyDescent="0.3">
      <c r="A161" s="15"/>
      <c r="B161" s="29"/>
      <c r="C161" s="20"/>
      <c r="D161" s="15"/>
      <c r="E161" s="15"/>
      <c r="F161" s="20"/>
      <c r="G161" s="29"/>
      <c r="H161" s="15"/>
      <c r="I161" s="29"/>
      <c r="J161" s="30" t="str">
        <f t="shared" ca="1" si="8"/>
        <v/>
      </c>
      <c r="K161" s="30" t="str">
        <f t="shared" ca="1" si="9"/>
        <v/>
      </c>
      <c r="L161" s="15"/>
    </row>
    <row r="162" spans="1:12" x14ac:dyDescent="0.3">
      <c r="A162" s="15"/>
      <c r="B162" s="29"/>
      <c r="C162" s="20"/>
      <c r="D162" s="15"/>
      <c r="E162" s="15"/>
      <c r="F162" s="20"/>
      <c r="G162" s="29"/>
      <c r="H162" s="15"/>
      <c r="I162" s="29"/>
      <c r="J162" s="30" t="str">
        <f t="shared" ca="1" si="8"/>
        <v/>
      </c>
      <c r="K162" s="30" t="str">
        <f t="shared" ca="1" si="9"/>
        <v/>
      </c>
      <c r="L162" s="15"/>
    </row>
    <row r="163" spans="1:12" x14ac:dyDescent="0.3">
      <c r="A163" s="15"/>
      <c r="B163" s="29"/>
      <c r="C163" s="20"/>
      <c r="D163" s="15"/>
      <c r="E163" s="15"/>
      <c r="F163" s="20"/>
      <c r="G163" s="29"/>
      <c r="H163" s="15"/>
      <c r="I163" s="29"/>
      <c r="J163" s="30" t="str">
        <f t="shared" ca="1" si="8"/>
        <v/>
      </c>
      <c r="K163" s="30" t="str">
        <f t="shared" ca="1" si="9"/>
        <v/>
      </c>
      <c r="L163" s="15"/>
    </row>
    <row r="164" spans="1:12" x14ac:dyDescent="0.3">
      <c r="A164" s="15"/>
      <c r="B164" s="29"/>
      <c r="C164" s="20"/>
      <c r="D164" s="15"/>
      <c r="E164" s="15"/>
      <c r="F164" s="20"/>
      <c r="G164" s="29"/>
      <c r="H164" s="15"/>
      <c r="I164" s="29"/>
      <c r="J164" s="30" t="str">
        <f t="shared" ca="1" si="8"/>
        <v/>
      </c>
      <c r="K164" s="30" t="str">
        <f t="shared" ca="1" si="9"/>
        <v/>
      </c>
      <c r="L164" s="15"/>
    </row>
    <row r="165" spans="1:12" x14ac:dyDescent="0.3">
      <c r="A165" s="15"/>
      <c r="B165" s="29"/>
      <c r="C165" s="20"/>
      <c r="D165" s="15"/>
      <c r="E165" s="15"/>
      <c r="F165" s="20"/>
      <c r="G165" s="29"/>
      <c r="H165" s="15"/>
      <c r="I165" s="29"/>
      <c r="J165" s="30" t="str">
        <f t="shared" ca="1" si="8"/>
        <v/>
      </c>
      <c r="K165" s="30" t="str">
        <f t="shared" ca="1" si="9"/>
        <v/>
      </c>
      <c r="L165" s="15"/>
    </row>
    <row r="166" spans="1:12" x14ac:dyDescent="0.3">
      <c r="A166" s="15"/>
      <c r="B166" s="29"/>
      <c r="C166" s="20"/>
      <c r="D166" s="15"/>
      <c r="E166" s="15"/>
      <c r="F166" s="20"/>
      <c r="G166" s="29"/>
      <c r="H166" s="15"/>
      <c r="I166" s="29"/>
      <c r="J166" s="30" t="str">
        <f t="shared" ref="J166:J197" ca="1" si="10">IF($B166="","",IF($I166&lt;&gt;"",$I166,TODAY())-$B166)</f>
        <v/>
      </c>
      <c r="K166" s="30" t="str">
        <f t="shared" ref="K166:K197" ca="1" si="11">IF(AND($G166&lt;&gt;"",OR($H166="Open",$H166="In progress"),$G166&lt;TODAY()),"Overdue","")</f>
        <v/>
      </c>
      <c r="L166" s="15"/>
    </row>
    <row r="167" spans="1:12" x14ac:dyDescent="0.3">
      <c r="A167" s="15"/>
      <c r="B167" s="29"/>
      <c r="C167" s="20"/>
      <c r="D167" s="15"/>
      <c r="E167" s="15"/>
      <c r="F167" s="20"/>
      <c r="G167" s="29"/>
      <c r="H167" s="15"/>
      <c r="I167" s="29"/>
      <c r="J167" s="30" t="str">
        <f t="shared" ca="1" si="10"/>
        <v/>
      </c>
      <c r="K167" s="30" t="str">
        <f t="shared" ca="1" si="11"/>
        <v/>
      </c>
      <c r="L167" s="15"/>
    </row>
    <row r="168" spans="1:12" x14ac:dyDescent="0.3">
      <c r="A168" s="15"/>
      <c r="B168" s="29"/>
      <c r="C168" s="20"/>
      <c r="D168" s="15"/>
      <c r="E168" s="15"/>
      <c r="F168" s="20"/>
      <c r="G168" s="29"/>
      <c r="H168" s="15"/>
      <c r="I168" s="29"/>
      <c r="J168" s="30" t="str">
        <f t="shared" ca="1" si="10"/>
        <v/>
      </c>
      <c r="K168" s="30" t="str">
        <f t="shared" ca="1" si="11"/>
        <v/>
      </c>
      <c r="L168" s="15"/>
    </row>
    <row r="169" spans="1:12" x14ac:dyDescent="0.3">
      <c r="A169" s="15"/>
      <c r="B169" s="29"/>
      <c r="C169" s="20"/>
      <c r="D169" s="15"/>
      <c r="E169" s="15"/>
      <c r="F169" s="20"/>
      <c r="G169" s="29"/>
      <c r="H169" s="15"/>
      <c r="I169" s="29"/>
      <c r="J169" s="30" t="str">
        <f t="shared" ca="1" si="10"/>
        <v/>
      </c>
      <c r="K169" s="30" t="str">
        <f t="shared" ca="1" si="11"/>
        <v/>
      </c>
      <c r="L169" s="15"/>
    </row>
    <row r="170" spans="1:12" x14ac:dyDescent="0.3">
      <c r="A170" s="15"/>
      <c r="B170" s="29"/>
      <c r="C170" s="20"/>
      <c r="D170" s="15"/>
      <c r="E170" s="15"/>
      <c r="F170" s="20"/>
      <c r="G170" s="29"/>
      <c r="H170" s="15"/>
      <c r="I170" s="29"/>
      <c r="J170" s="30" t="str">
        <f t="shared" ca="1" si="10"/>
        <v/>
      </c>
      <c r="K170" s="30" t="str">
        <f t="shared" ca="1" si="11"/>
        <v/>
      </c>
      <c r="L170" s="15"/>
    </row>
    <row r="171" spans="1:12" x14ac:dyDescent="0.3">
      <c r="A171" s="15"/>
      <c r="B171" s="29"/>
      <c r="C171" s="20"/>
      <c r="D171" s="15"/>
      <c r="E171" s="15"/>
      <c r="F171" s="20"/>
      <c r="G171" s="29"/>
      <c r="H171" s="15"/>
      <c r="I171" s="29"/>
      <c r="J171" s="30" t="str">
        <f t="shared" ca="1" si="10"/>
        <v/>
      </c>
      <c r="K171" s="30" t="str">
        <f t="shared" ca="1" si="11"/>
        <v/>
      </c>
      <c r="L171" s="15"/>
    </row>
    <row r="172" spans="1:12" x14ac:dyDescent="0.3">
      <c r="A172" s="15"/>
      <c r="B172" s="29"/>
      <c r="C172" s="20"/>
      <c r="D172" s="15"/>
      <c r="E172" s="15"/>
      <c r="F172" s="20"/>
      <c r="G172" s="29"/>
      <c r="H172" s="15"/>
      <c r="I172" s="29"/>
      <c r="J172" s="30" t="str">
        <f t="shared" ca="1" si="10"/>
        <v/>
      </c>
      <c r="K172" s="30" t="str">
        <f t="shared" ca="1" si="11"/>
        <v/>
      </c>
      <c r="L172" s="15"/>
    </row>
    <row r="173" spans="1:12" x14ac:dyDescent="0.3">
      <c r="A173" s="15"/>
      <c r="B173" s="29"/>
      <c r="C173" s="20"/>
      <c r="D173" s="15"/>
      <c r="E173" s="15"/>
      <c r="F173" s="20"/>
      <c r="G173" s="29"/>
      <c r="H173" s="15"/>
      <c r="I173" s="29"/>
      <c r="J173" s="30" t="str">
        <f t="shared" ca="1" si="10"/>
        <v/>
      </c>
      <c r="K173" s="30" t="str">
        <f t="shared" ca="1" si="11"/>
        <v/>
      </c>
      <c r="L173" s="15"/>
    </row>
    <row r="174" spans="1:12" x14ac:dyDescent="0.3">
      <c r="A174" s="15"/>
      <c r="B174" s="29"/>
      <c r="C174" s="20"/>
      <c r="D174" s="15"/>
      <c r="E174" s="15"/>
      <c r="F174" s="20"/>
      <c r="G174" s="29"/>
      <c r="H174" s="15"/>
      <c r="I174" s="29"/>
      <c r="J174" s="30" t="str">
        <f t="shared" ca="1" si="10"/>
        <v/>
      </c>
      <c r="K174" s="30" t="str">
        <f t="shared" ca="1" si="11"/>
        <v/>
      </c>
      <c r="L174" s="15"/>
    </row>
    <row r="175" spans="1:12" x14ac:dyDescent="0.3">
      <c r="A175" s="15"/>
      <c r="B175" s="29"/>
      <c r="C175" s="20"/>
      <c r="D175" s="15"/>
      <c r="E175" s="15"/>
      <c r="F175" s="20"/>
      <c r="G175" s="29"/>
      <c r="H175" s="15"/>
      <c r="I175" s="29"/>
      <c r="J175" s="30" t="str">
        <f t="shared" ca="1" si="10"/>
        <v/>
      </c>
      <c r="K175" s="30" t="str">
        <f t="shared" ca="1" si="11"/>
        <v/>
      </c>
      <c r="L175" s="15"/>
    </row>
    <row r="176" spans="1:12" x14ac:dyDescent="0.3">
      <c r="A176" s="15"/>
      <c r="B176" s="29"/>
      <c r="C176" s="20"/>
      <c r="D176" s="15"/>
      <c r="E176" s="15"/>
      <c r="F176" s="20"/>
      <c r="G176" s="29"/>
      <c r="H176" s="15"/>
      <c r="I176" s="29"/>
      <c r="J176" s="30" t="str">
        <f t="shared" ca="1" si="10"/>
        <v/>
      </c>
      <c r="K176" s="30" t="str">
        <f t="shared" ca="1" si="11"/>
        <v/>
      </c>
      <c r="L176" s="15"/>
    </row>
    <row r="177" spans="1:12" x14ac:dyDescent="0.3">
      <c r="A177" s="15"/>
      <c r="B177" s="29"/>
      <c r="C177" s="20"/>
      <c r="D177" s="15"/>
      <c r="E177" s="15"/>
      <c r="F177" s="20"/>
      <c r="G177" s="29"/>
      <c r="H177" s="15"/>
      <c r="I177" s="29"/>
      <c r="J177" s="30" t="str">
        <f t="shared" ca="1" si="10"/>
        <v/>
      </c>
      <c r="K177" s="30" t="str">
        <f t="shared" ca="1" si="11"/>
        <v/>
      </c>
      <c r="L177" s="15"/>
    </row>
    <row r="178" spans="1:12" x14ac:dyDescent="0.3">
      <c r="A178" s="15"/>
      <c r="B178" s="29"/>
      <c r="C178" s="20"/>
      <c r="D178" s="15"/>
      <c r="E178" s="15"/>
      <c r="F178" s="20"/>
      <c r="G178" s="29"/>
      <c r="H178" s="15"/>
      <c r="I178" s="29"/>
      <c r="J178" s="30" t="str">
        <f t="shared" ca="1" si="10"/>
        <v/>
      </c>
      <c r="K178" s="30" t="str">
        <f t="shared" ca="1" si="11"/>
        <v/>
      </c>
      <c r="L178" s="15"/>
    </row>
    <row r="179" spans="1:12" x14ac:dyDescent="0.3">
      <c r="A179" s="15"/>
      <c r="B179" s="29"/>
      <c r="C179" s="20"/>
      <c r="D179" s="15"/>
      <c r="E179" s="15"/>
      <c r="F179" s="20"/>
      <c r="G179" s="29"/>
      <c r="H179" s="15"/>
      <c r="I179" s="29"/>
      <c r="J179" s="30" t="str">
        <f t="shared" ca="1" si="10"/>
        <v/>
      </c>
      <c r="K179" s="30" t="str">
        <f t="shared" ca="1" si="11"/>
        <v/>
      </c>
      <c r="L179" s="15"/>
    </row>
    <row r="180" spans="1:12" x14ac:dyDescent="0.3">
      <c r="A180" s="15"/>
      <c r="B180" s="29"/>
      <c r="C180" s="20"/>
      <c r="D180" s="15"/>
      <c r="E180" s="15"/>
      <c r="F180" s="20"/>
      <c r="G180" s="29"/>
      <c r="H180" s="15"/>
      <c r="I180" s="29"/>
      <c r="J180" s="30" t="str">
        <f t="shared" ca="1" si="10"/>
        <v/>
      </c>
      <c r="K180" s="30" t="str">
        <f t="shared" ca="1" si="11"/>
        <v/>
      </c>
      <c r="L180" s="15"/>
    </row>
    <row r="181" spans="1:12" x14ac:dyDescent="0.3">
      <c r="A181" s="15"/>
      <c r="B181" s="29"/>
      <c r="C181" s="20"/>
      <c r="D181" s="15"/>
      <c r="E181" s="15"/>
      <c r="F181" s="20"/>
      <c r="G181" s="29"/>
      <c r="H181" s="15"/>
      <c r="I181" s="29"/>
      <c r="J181" s="30" t="str">
        <f t="shared" ca="1" si="10"/>
        <v/>
      </c>
      <c r="K181" s="30" t="str">
        <f t="shared" ca="1" si="11"/>
        <v/>
      </c>
      <c r="L181" s="15"/>
    </row>
    <row r="182" spans="1:12" x14ac:dyDescent="0.3">
      <c r="A182" s="15"/>
      <c r="B182" s="29"/>
      <c r="C182" s="20"/>
      <c r="D182" s="15"/>
      <c r="E182" s="15"/>
      <c r="F182" s="20"/>
      <c r="G182" s="29"/>
      <c r="H182" s="15"/>
      <c r="I182" s="29"/>
      <c r="J182" s="30" t="str">
        <f t="shared" ca="1" si="10"/>
        <v/>
      </c>
      <c r="K182" s="30" t="str">
        <f t="shared" ca="1" si="11"/>
        <v/>
      </c>
      <c r="L182" s="15"/>
    </row>
    <row r="183" spans="1:12" x14ac:dyDescent="0.3">
      <c r="A183" s="15"/>
      <c r="B183" s="29"/>
      <c r="C183" s="20"/>
      <c r="D183" s="15"/>
      <c r="E183" s="15"/>
      <c r="F183" s="20"/>
      <c r="G183" s="29"/>
      <c r="H183" s="15"/>
      <c r="I183" s="29"/>
      <c r="J183" s="30" t="str">
        <f t="shared" ca="1" si="10"/>
        <v/>
      </c>
      <c r="K183" s="30" t="str">
        <f t="shared" ca="1" si="11"/>
        <v/>
      </c>
      <c r="L183" s="15"/>
    </row>
    <row r="184" spans="1:12" x14ac:dyDescent="0.3">
      <c r="A184" s="15"/>
      <c r="B184" s="29"/>
      <c r="C184" s="20"/>
      <c r="D184" s="15"/>
      <c r="E184" s="15"/>
      <c r="F184" s="20"/>
      <c r="G184" s="29"/>
      <c r="H184" s="15"/>
      <c r="I184" s="29"/>
      <c r="J184" s="30" t="str">
        <f t="shared" ca="1" si="10"/>
        <v/>
      </c>
      <c r="K184" s="30" t="str">
        <f t="shared" ca="1" si="11"/>
        <v/>
      </c>
      <c r="L184" s="15"/>
    </row>
    <row r="185" spans="1:12" x14ac:dyDescent="0.3">
      <c r="A185" s="15"/>
      <c r="B185" s="29"/>
      <c r="C185" s="20"/>
      <c r="D185" s="15"/>
      <c r="E185" s="15"/>
      <c r="F185" s="20"/>
      <c r="G185" s="29"/>
      <c r="H185" s="15"/>
      <c r="I185" s="29"/>
      <c r="J185" s="30" t="str">
        <f t="shared" ca="1" si="10"/>
        <v/>
      </c>
      <c r="K185" s="30" t="str">
        <f t="shared" ca="1" si="11"/>
        <v/>
      </c>
      <c r="L185" s="15"/>
    </row>
    <row r="186" spans="1:12" x14ac:dyDescent="0.3">
      <c r="A186" s="15"/>
      <c r="B186" s="29"/>
      <c r="C186" s="20"/>
      <c r="D186" s="15"/>
      <c r="E186" s="15"/>
      <c r="F186" s="20"/>
      <c r="G186" s="29"/>
      <c r="H186" s="15"/>
      <c r="I186" s="29"/>
      <c r="J186" s="30" t="str">
        <f t="shared" ca="1" si="10"/>
        <v/>
      </c>
      <c r="K186" s="30" t="str">
        <f t="shared" ca="1" si="11"/>
        <v/>
      </c>
      <c r="L186" s="15"/>
    </row>
    <row r="187" spans="1:12" x14ac:dyDescent="0.3">
      <c r="A187" s="15"/>
      <c r="B187" s="29"/>
      <c r="C187" s="20"/>
      <c r="D187" s="15"/>
      <c r="E187" s="15"/>
      <c r="F187" s="20"/>
      <c r="G187" s="29"/>
      <c r="H187" s="15"/>
      <c r="I187" s="29"/>
      <c r="J187" s="30" t="str">
        <f t="shared" ca="1" si="10"/>
        <v/>
      </c>
      <c r="K187" s="30" t="str">
        <f t="shared" ca="1" si="11"/>
        <v/>
      </c>
      <c r="L187" s="15"/>
    </row>
    <row r="188" spans="1:12" x14ac:dyDescent="0.3">
      <c r="A188" s="15"/>
      <c r="B188" s="29"/>
      <c r="C188" s="20"/>
      <c r="D188" s="15"/>
      <c r="E188" s="15"/>
      <c r="F188" s="20"/>
      <c r="G188" s="29"/>
      <c r="H188" s="15"/>
      <c r="I188" s="29"/>
      <c r="J188" s="30" t="str">
        <f t="shared" ca="1" si="10"/>
        <v/>
      </c>
      <c r="K188" s="30" t="str">
        <f t="shared" ca="1" si="11"/>
        <v/>
      </c>
      <c r="L188" s="15"/>
    </row>
    <row r="189" spans="1:12" x14ac:dyDescent="0.3">
      <c r="A189" s="15"/>
      <c r="B189" s="29"/>
      <c r="C189" s="20"/>
      <c r="D189" s="15"/>
      <c r="E189" s="15"/>
      <c r="F189" s="20"/>
      <c r="G189" s="29"/>
      <c r="H189" s="15"/>
      <c r="I189" s="29"/>
      <c r="J189" s="30" t="str">
        <f t="shared" ca="1" si="10"/>
        <v/>
      </c>
      <c r="K189" s="30" t="str">
        <f t="shared" ca="1" si="11"/>
        <v/>
      </c>
      <c r="L189" s="15"/>
    </row>
    <row r="190" spans="1:12" x14ac:dyDescent="0.3">
      <c r="A190" s="15"/>
      <c r="B190" s="29"/>
      <c r="C190" s="20"/>
      <c r="D190" s="15"/>
      <c r="E190" s="15"/>
      <c r="F190" s="20"/>
      <c r="G190" s="29"/>
      <c r="H190" s="15"/>
      <c r="I190" s="29"/>
      <c r="J190" s="30" t="str">
        <f t="shared" ca="1" si="10"/>
        <v/>
      </c>
      <c r="K190" s="30" t="str">
        <f t="shared" ca="1" si="11"/>
        <v/>
      </c>
      <c r="L190" s="15"/>
    </row>
    <row r="191" spans="1:12" x14ac:dyDescent="0.3">
      <c r="A191" s="15"/>
      <c r="B191" s="29"/>
      <c r="C191" s="20"/>
      <c r="D191" s="15"/>
      <c r="E191" s="15"/>
      <c r="F191" s="20"/>
      <c r="G191" s="29"/>
      <c r="H191" s="15"/>
      <c r="I191" s="29"/>
      <c r="J191" s="30" t="str">
        <f t="shared" ca="1" si="10"/>
        <v/>
      </c>
      <c r="K191" s="30" t="str">
        <f t="shared" ca="1" si="11"/>
        <v/>
      </c>
      <c r="L191" s="15"/>
    </row>
    <row r="192" spans="1:12" x14ac:dyDescent="0.3">
      <c r="A192" s="15"/>
      <c r="B192" s="29"/>
      <c r="C192" s="20"/>
      <c r="D192" s="15"/>
      <c r="E192" s="15"/>
      <c r="F192" s="20"/>
      <c r="G192" s="29"/>
      <c r="H192" s="15"/>
      <c r="I192" s="29"/>
      <c r="J192" s="30" t="str">
        <f t="shared" ca="1" si="10"/>
        <v/>
      </c>
      <c r="K192" s="30" t="str">
        <f t="shared" ca="1" si="11"/>
        <v/>
      </c>
      <c r="L192" s="15"/>
    </row>
    <row r="193" spans="1:12" x14ac:dyDescent="0.3">
      <c r="A193" s="15"/>
      <c r="B193" s="29"/>
      <c r="C193" s="20"/>
      <c r="D193" s="15"/>
      <c r="E193" s="15"/>
      <c r="F193" s="20"/>
      <c r="G193" s="29"/>
      <c r="H193" s="15"/>
      <c r="I193" s="29"/>
      <c r="J193" s="30" t="str">
        <f t="shared" ca="1" si="10"/>
        <v/>
      </c>
      <c r="K193" s="30" t="str">
        <f t="shared" ca="1" si="11"/>
        <v/>
      </c>
      <c r="L193" s="15"/>
    </row>
    <row r="194" spans="1:12" x14ac:dyDescent="0.3">
      <c r="A194" s="15"/>
      <c r="B194" s="29"/>
      <c r="C194" s="20"/>
      <c r="D194" s="15"/>
      <c r="E194" s="15"/>
      <c r="F194" s="20"/>
      <c r="G194" s="29"/>
      <c r="H194" s="15"/>
      <c r="I194" s="29"/>
      <c r="J194" s="30" t="str">
        <f t="shared" ca="1" si="10"/>
        <v/>
      </c>
      <c r="K194" s="30" t="str">
        <f t="shared" ca="1" si="11"/>
        <v/>
      </c>
      <c r="L194" s="15"/>
    </row>
    <row r="195" spans="1:12" x14ac:dyDescent="0.3">
      <c r="A195" s="15"/>
      <c r="B195" s="29"/>
      <c r="C195" s="20"/>
      <c r="D195" s="15"/>
      <c r="E195" s="15"/>
      <c r="F195" s="20"/>
      <c r="G195" s="29"/>
      <c r="H195" s="15"/>
      <c r="I195" s="29"/>
      <c r="J195" s="30" t="str">
        <f t="shared" ca="1" si="10"/>
        <v/>
      </c>
      <c r="K195" s="30" t="str">
        <f t="shared" ca="1" si="11"/>
        <v/>
      </c>
      <c r="L195" s="15"/>
    </row>
    <row r="196" spans="1:12" x14ac:dyDescent="0.3">
      <c r="A196" s="15"/>
      <c r="B196" s="29"/>
      <c r="C196" s="20"/>
      <c r="D196" s="15"/>
      <c r="E196" s="15"/>
      <c r="F196" s="20"/>
      <c r="G196" s="29"/>
      <c r="H196" s="15"/>
      <c r="I196" s="29"/>
      <c r="J196" s="30" t="str">
        <f t="shared" ca="1" si="10"/>
        <v/>
      </c>
      <c r="K196" s="30" t="str">
        <f t="shared" ca="1" si="11"/>
        <v/>
      </c>
      <c r="L196" s="15"/>
    </row>
    <row r="197" spans="1:12" x14ac:dyDescent="0.3">
      <c r="A197" s="15"/>
      <c r="B197" s="29"/>
      <c r="C197" s="20"/>
      <c r="D197" s="15"/>
      <c r="E197" s="15"/>
      <c r="F197" s="20"/>
      <c r="G197" s="29"/>
      <c r="H197" s="15"/>
      <c r="I197" s="29"/>
      <c r="J197" s="30" t="str">
        <f t="shared" ca="1" si="10"/>
        <v/>
      </c>
      <c r="K197" s="30" t="str">
        <f t="shared" ca="1" si="11"/>
        <v/>
      </c>
      <c r="L197" s="15"/>
    </row>
    <row r="198" spans="1:12" x14ac:dyDescent="0.3">
      <c r="A198" s="15"/>
      <c r="B198" s="29"/>
      <c r="C198" s="20"/>
      <c r="D198" s="15"/>
      <c r="E198" s="15"/>
      <c r="F198" s="20"/>
      <c r="G198" s="29"/>
      <c r="H198" s="15"/>
      <c r="I198" s="29"/>
      <c r="J198" s="30" t="str">
        <f t="shared" ref="J198:J205" ca="1" si="12">IF($B198="","",IF($I198&lt;&gt;"",$I198,TODAY())-$B198)</f>
        <v/>
      </c>
      <c r="K198" s="30" t="str">
        <f t="shared" ref="K198:K205" ca="1" si="13">IF(AND($G198&lt;&gt;"",OR($H198="Open",$H198="In progress"),$G198&lt;TODAY()),"Overdue","")</f>
        <v/>
      </c>
      <c r="L198" s="15"/>
    </row>
    <row r="199" spans="1:12" x14ac:dyDescent="0.3">
      <c r="A199" s="15"/>
      <c r="B199" s="29"/>
      <c r="C199" s="20"/>
      <c r="D199" s="15"/>
      <c r="E199" s="15"/>
      <c r="F199" s="20"/>
      <c r="G199" s="29"/>
      <c r="H199" s="15"/>
      <c r="I199" s="29"/>
      <c r="J199" s="30" t="str">
        <f t="shared" ca="1" si="12"/>
        <v/>
      </c>
      <c r="K199" s="30" t="str">
        <f t="shared" ca="1" si="13"/>
        <v/>
      </c>
      <c r="L199" s="15"/>
    </row>
    <row r="200" spans="1:12" x14ac:dyDescent="0.3">
      <c r="A200" s="15"/>
      <c r="B200" s="29"/>
      <c r="C200" s="20"/>
      <c r="D200" s="15"/>
      <c r="E200" s="15"/>
      <c r="F200" s="20"/>
      <c r="G200" s="29"/>
      <c r="H200" s="15"/>
      <c r="I200" s="29"/>
      <c r="J200" s="30" t="str">
        <f t="shared" ca="1" si="12"/>
        <v/>
      </c>
      <c r="K200" s="30" t="str">
        <f t="shared" ca="1" si="13"/>
        <v/>
      </c>
      <c r="L200" s="15"/>
    </row>
    <row r="201" spans="1:12" x14ac:dyDescent="0.3">
      <c r="A201" s="15"/>
      <c r="B201" s="29"/>
      <c r="C201" s="20"/>
      <c r="D201" s="15"/>
      <c r="E201" s="15"/>
      <c r="F201" s="20"/>
      <c r="G201" s="29"/>
      <c r="H201" s="15"/>
      <c r="I201" s="29"/>
      <c r="J201" s="30" t="str">
        <f t="shared" ca="1" si="12"/>
        <v/>
      </c>
      <c r="K201" s="30" t="str">
        <f t="shared" ca="1" si="13"/>
        <v/>
      </c>
      <c r="L201" s="15"/>
    </row>
    <row r="202" spans="1:12" x14ac:dyDescent="0.3">
      <c r="A202" s="15"/>
      <c r="B202" s="29"/>
      <c r="C202" s="20"/>
      <c r="D202" s="15"/>
      <c r="E202" s="15"/>
      <c r="F202" s="20"/>
      <c r="G202" s="29"/>
      <c r="H202" s="15"/>
      <c r="I202" s="29"/>
      <c r="J202" s="30" t="str">
        <f t="shared" ca="1" si="12"/>
        <v/>
      </c>
      <c r="K202" s="30" t="str">
        <f t="shared" ca="1" si="13"/>
        <v/>
      </c>
      <c r="L202" s="15"/>
    </row>
    <row r="203" spans="1:12" x14ac:dyDescent="0.3">
      <c r="A203" s="15"/>
      <c r="B203" s="29"/>
      <c r="C203" s="20"/>
      <c r="D203" s="15"/>
      <c r="E203" s="15"/>
      <c r="F203" s="20"/>
      <c r="G203" s="29"/>
      <c r="H203" s="15"/>
      <c r="I203" s="29"/>
      <c r="J203" s="30" t="str">
        <f t="shared" ca="1" si="12"/>
        <v/>
      </c>
      <c r="K203" s="30" t="str">
        <f t="shared" ca="1" si="13"/>
        <v/>
      </c>
      <c r="L203" s="15"/>
    </row>
    <row r="204" spans="1:12" x14ac:dyDescent="0.3">
      <c r="A204" s="15"/>
      <c r="B204" s="29"/>
      <c r="C204" s="20"/>
      <c r="D204" s="15"/>
      <c r="E204" s="15"/>
      <c r="F204" s="20"/>
      <c r="G204" s="29"/>
      <c r="H204" s="15"/>
      <c r="I204" s="29"/>
      <c r="J204" s="30" t="str">
        <f t="shared" ca="1" si="12"/>
        <v/>
      </c>
      <c r="K204" s="30" t="str">
        <f t="shared" ca="1" si="13"/>
        <v/>
      </c>
      <c r="L204" s="15"/>
    </row>
    <row r="205" spans="1:12" x14ac:dyDescent="0.3">
      <c r="A205" s="15"/>
      <c r="B205" s="29"/>
      <c r="C205" s="20"/>
      <c r="D205" s="15"/>
      <c r="E205" s="15"/>
      <c r="F205" s="20"/>
      <c r="G205" s="29"/>
      <c r="H205" s="15"/>
      <c r="I205" s="29"/>
      <c r="J205" s="30" t="str">
        <f t="shared" ca="1" si="12"/>
        <v/>
      </c>
      <c r="K205" s="30" t="str">
        <f t="shared" ca="1" si="13"/>
        <v/>
      </c>
      <c r="L205" s="15"/>
    </row>
  </sheetData>
  <autoFilter ref="A5:L205" xr:uid="{00000000-0009-0000-0000-000004000000}"/>
  <conditionalFormatting sqref="A6:L205">
    <cfRule type="expression" dxfId="10" priority="1">
      <formula>$K6="Overdue"</formula>
    </cfRule>
    <cfRule type="expression" dxfId="9" priority="3">
      <formula>OR($H6="Resolved",$H6="Closed")</formula>
    </cfRule>
  </conditionalFormatting>
  <conditionalFormatting sqref="D6:D205">
    <cfRule type="expression" dxfId="8" priority="2">
      <formula>$D6="High"</formula>
    </cfRule>
  </conditionalFormatting>
  <pageMargins left="0.4" right="0.4" top="1" bottom="1" header="0.5" footer="0.5"/>
  <pageSetup paperSize="9" fitToHeight="0" orientation="landscape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400-000000000000}">
          <x14:formula1>
            <xm:f>Settings!$H$4:$H$6</xm:f>
          </x14:formula1>
          <xm:sqref>D6:D205</xm:sqref>
        </x14:dataValidation>
        <x14:dataValidation type="list" allowBlank="1" xr:uid="{00000000-0002-0000-0400-000001000000}">
          <x14:formula1>
            <xm:f>Settings!$G$4:$G$7</xm:f>
          </x14:formula1>
          <xm:sqref>H6:H205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C3AED"/>
    <pageSetUpPr fitToPage="1"/>
  </sheetPr>
  <dimension ref="A1:O205"/>
  <sheetViews>
    <sheetView showGridLines="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8" customWidth="1"/>
    <col min="2" max="2" width="12" customWidth="1"/>
    <col min="3" max="3" width="16" customWidth="1"/>
    <col min="4" max="4" width="34" customWidth="1"/>
    <col min="5" max="5" width="32" customWidth="1"/>
    <col min="6" max="6" width="12" customWidth="1"/>
    <col min="7" max="7" width="14" customWidth="1"/>
    <col min="8" max="8" width="11" customWidth="1"/>
    <col min="9" max="9" width="10" customWidth="1"/>
    <col min="10" max="10" width="12" customWidth="1"/>
    <col min="11" max="11" width="14" customWidth="1"/>
    <col min="12" max="12" width="12" customWidth="1"/>
    <col min="13" max="13" width="9" customWidth="1"/>
    <col min="14" max="14" width="26" customWidth="1"/>
    <col min="15" max="15" width="13" hidden="1" customWidth="1"/>
  </cols>
  <sheetData>
    <row r="1" spans="1:15" ht="25.95" customHeight="1" x14ac:dyDescent="0.4">
      <c r="A1" s="1" t="s">
        <v>143</v>
      </c>
    </row>
    <row r="2" spans="1:15" x14ac:dyDescent="0.3">
      <c r="A2" s="2" t="s">
        <v>144</v>
      </c>
    </row>
    <row r="5" spans="1:15" ht="31.95" customHeight="1" x14ac:dyDescent="0.3">
      <c r="A5" s="17" t="s">
        <v>145</v>
      </c>
      <c r="B5" s="17" t="s">
        <v>72</v>
      </c>
      <c r="C5" s="17" t="s">
        <v>146</v>
      </c>
      <c r="D5" s="17" t="s">
        <v>147</v>
      </c>
      <c r="E5" s="17" t="s">
        <v>148</v>
      </c>
      <c r="F5" s="17" t="s">
        <v>149</v>
      </c>
      <c r="G5" s="17" t="str">
        <f>"Cost impact ("&amp;Settings!$B$3&amp;")"</f>
        <v>Cost impact (USD)</v>
      </c>
      <c r="H5" s="17" t="s">
        <v>150</v>
      </c>
      <c r="I5" s="17" t="s">
        <v>32</v>
      </c>
      <c r="J5" s="17" t="s">
        <v>151</v>
      </c>
      <c r="K5" s="17" t="s">
        <v>152</v>
      </c>
      <c r="L5" s="17" t="s">
        <v>153</v>
      </c>
      <c r="M5" s="17" t="s">
        <v>154</v>
      </c>
      <c r="N5" s="17" t="s">
        <v>155</v>
      </c>
    </row>
    <row r="6" spans="1:15" x14ac:dyDescent="0.3">
      <c r="A6" s="15" t="s">
        <v>156</v>
      </c>
      <c r="B6" s="29">
        <v>46308</v>
      </c>
      <c r="C6" s="15" t="s">
        <v>157</v>
      </c>
      <c r="D6" s="20" t="s">
        <v>158</v>
      </c>
      <c r="E6" s="20" t="s">
        <v>159</v>
      </c>
      <c r="F6" s="15" t="s">
        <v>40</v>
      </c>
      <c r="G6" s="31">
        <v>1800</v>
      </c>
      <c r="H6" s="15">
        <v>6</v>
      </c>
      <c r="I6" s="15" t="s">
        <v>46</v>
      </c>
      <c r="J6" s="15" t="s">
        <v>47</v>
      </c>
      <c r="K6" s="15" t="s">
        <v>160</v>
      </c>
      <c r="L6" s="29">
        <v>46313</v>
      </c>
      <c r="M6" s="30">
        <f t="shared" ref="M6:M37" ca="1" si="0">IF($B6="","",IF($L6&lt;&gt;"",$L6,TODAY())-$B6)</f>
        <v>5</v>
      </c>
      <c r="N6" s="15" t="s">
        <v>161</v>
      </c>
      <c r="O6" t="str">
        <f t="shared" ref="O6:O37" si="1">IF($J6="Pending",$M6,"")</f>
        <v/>
      </c>
    </row>
    <row r="7" spans="1:15" x14ac:dyDescent="0.3">
      <c r="A7" s="15" t="s">
        <v>162</v>
      </c>
      <c r="B7" s="29">
        <v>46316</v>
      </c>
      <c r="C7" s="15" t="s">
        <v>163</v>
      </c>
      <c r="D7" s="20" t="s">
        <v>164</v>
      </c>
      <c r="E7" s="20" t="s">
        <v>165</v>
      </c>
      <c r="F7" s="15" t="s">
        <v>40</v>
      </c>
      <c r="G7" s="31">
        <v>600</v>
      </c>
      <c r="H7" s="15">
        <v>2</v>
      </c>
      <c r="I7" s="15" t="s">
        <v>52</v>
      </c>
      <c r="J7" s="15" t="s">
        <v>58</v>
      </c>
      <c r="K7" s="15" t="s">
        <v>160</v>
      </c>
      <c r="L7" s="29">
        <v>46319</v>
      </c>
      <c r="M7" s="30">
        <f t="shared" ca="1" si="0"/>
        <v>3</v>
      </c>
      <c r="N7" s="15" t="s">
        <v>166</v>
      </c>
      <c r="O7" t="str">
        <f t="shared" si="1"/>
        <v/>
      </c>
    </row>
    <row r="8" spans="1:15" x14ac:dyDescent="0.3">
      <c r="A8" s="15" t="s">
        <v>167</v>
      </c>
      <c r="B8" s="29">
        <v>46323</v>
      </c>
      <c r="C8" s="15" t="s">
        <v>160</v>
      </c>
      <c r="D8" s="20" t="s">
        <v>168</v>
      </c>
      <c r="E8" s="20" t="s">
        <v>169</v>
      </c>
      <c r="F8" s="15" t="s">
        <v>40</v>
      </c>
      <c r="G8" s="31">
        <v>2400</v>
      </c>
      <c r="H8" s="15">
        <v>8</v>
      </c>
      <c r="I8" s="15" t="s">
        <v>38</v>
      </c>
      <c r="J8" s="15" t="s">
        <v>39</v>
      </c>
      <c r="K8" s="15"/>
      <c r="L8" s="29"/>
      <c r="M8" s="30">
        <f t="shared" ca="1" si="0"/>
        <v>5</v>
      </c>
      <c r="N8" s="15" t="s">
        <v>170</v>
      </c>
      <c r="O8">
        <f t="shared" ca="1" si="1"/>
        <v>5</v>
      </c>
    </row>
    <row r="9" spans="1:15" x14ac:dyDescent="0.3">
      <c r="A9" s="15"/>
      <c r="B9" s="29"/>
      <c r="C9" s="15"/>
      <c r="D9" s="20"/>
      <c r="E9" s="20"/>
      <c r="F9" s="15"/>
      <c r="G9" s="31"/>
      <c r="H9" s="15"/>
      <c r="I9" s="15"/>
      <c r="J9" s="15"/>
      <c r="K9" s="15"/>
      <c r="L9" s="29"/>
      <c r="M9" s="30" t="str">
        <f t="shared" ca="1" si="0"/>
        <v/>
      </c>
      <c r="N9" s="15"/>
      <c r="O9" t="str">
        <f t="shared" si="1"/>
        <v/>
      </c>
    </row>
    <row r="10" spans="1:15" x14ac:dyDescent="0.3">
      <c r="A10" s="15"/>
      <c r="B10" s="29"/>
      <c r="C10" s="15"/>
      <c r="D10" s="20"/>
      <c r="E10" s="20"/>
      <c r="F10" s="15"/>
      <c r="G10" s="31"/>
      <c r="H10" s="15"/>
      <c r="I10" s="15"/>
      <c r="J10" s="15"/>
      <c r="K10" s="15"/>
      <c r="L10" s="29"/>
      <c r="M10" s="30" t="str">
        <f t="shared" ca="1" si="0"/>
        <v/>
      </c>
      <c r="N10" s="15"/>
      <c r="O10" t="str">
        <f t="shared" si="1"/>
        <v/>
      </c>
    </row>
    <row r="11" spans="1:15" x14ac:dyDescent="0.3">
      <c r="A11" s="15"/>
      <c r="B11" s="29"/>
      <c r="C11" s="15"/>
      <c r="D11" s="20"/>
      <c r="E11" s="20"/>
      <c r="F11" s="15"/>
      <c r="G11" s="31"/>
      <c r="H11" s="15"/>
      <c r="I11" s="15"/>
      <c r="J11" s="15"/>
      <c r="K11" s="15"/>
      <c r="L11" s="29"/>
      <c r="M11" s="30" t="str">
        <f t="shared" ca="1" si="0"/>
        <v/>
      </c>
      <c r="N11" s="15"/>
      <c r="O11" t="str">
        <f t="shared" si="1"/>
        <v/>
      </c>
    </row>
    <row r="12" spans="1:15" x14ac:dyDescent="0.3">
      <c r="A12" s="15"/>
      <c r="B12" s="29"/>
      <c r="C12" s="15"/>
      <c r="D12" s="20"/>
      <c r="E12" s="20"/>
      <c r="F12" s="15"/>
      <c r="G12" s="31"/>
      <c r="H12" s="15"/>
      <c r="I12" s="15"/>
      <c r="J12" s="15"/>
      <c r="K12" s="15"/>
      <c r="L12" s="29"/>
      <c r="M12" s="30" t="str">
        <f t="shared" ca="1" si="0"/>
        <v/>
      </c>
      <c r="N12" s="15"/>
      <c r="O12" t="str">
        <f t="shared" si="1"/>
        <v/>
      </c>
    </row>
    <row r="13" spans="1:15" x14ac:dyDescent="0.3">
      <c r="A13" s="15"/>
      <c r="B13" s="29"/>
      <c r="C13" s="15"/>
      <c r="D13" s="20"/>
      <c r="E13" s="20"/>
      <c r="F13" s="15"/>
      <c r="G13" s="31"/>
      <c r="H13" s="15"/>
      <c r="I13" s="15"/>
      <c r="J13" s="15"/>
      <c r="K13" s="15"/>
      <c r="L13" s="29"/>
      <c r="M13" s="30" t="str">
        <f t="shared" ca="1" si="0"/>
        <v/>
      </c>
      <c r="N13" s="15"/>
      <c r="O13" t="str">
        <f t="shared" si="1"/>
        <v/>
      </c>
    </row>
    <row r="14" spans="1:15" x14ac:dyDescent="0.3">
      <c r="A14" s="15"/>
      <c r="B14" s="29"/>
      <c r="C14" s="15"/>
      <c r="D14" s="20"/>
      <c r="E14" s="20"/>
      <c r="F14" s="15"/>
      <c r="G14" s="31"/>
      <c r="H14" s="15"/>
      <c r="I14" s="15"/>
      <c r="J14" s="15"/>
      <c r="K14" s="15"/>
      <c r="L14" s="29"/>
      <c r="M14" s="30" t="str">
        <f t="shared" ca="1" si="0"/>
        <v/>
      </c>
      <c r="N14" s="15"/>
      <c r="O14" t="str">
        <f t="shared" si="1"/>
        <v/>
      </c>
    </row>
    <row r="15" spans="1:15" x14ac:dyDescent="0.3">
      <c r="A15" s="15"/>
      <c r="B15" s="29"/>
      <c r="C15" s="15"/>
      <c r="D15" s="20"/>
      <c r="E15" s="20"/>
      <c r="F15" s="15"/>
      <c r="G15" s="31"/>
      <c r="H15" s="15"/>
      <c r="I15" s="15"/>
      <c r="J15" s="15"/>
      <c r="K15" s="15"/>
      <c r="L15" s="29"/>
      <c r="M15" s="30" t="str">
        <f t="shared" ca="1" si="0"/>
        <v/>
      </c>
      <c r="N15" s="15"/>
      <c r="O15" t="str">
        <f t="shared" si="1"/>
        <v/>
      </c>
    </row>
    <row r="16" spans="1:15" x14ac:dyDescent="0.3">
      <c r="A16" s="15"/>
      <c r="B16" s="29"/>
      <c r="C16" s="15"/>
      <c r="D16" s="20"/>
      <c r="E16" s="20"/>
      <c r="F16" s="15"/>
      <c r="G16" s="31"/>
      <c r="H16" s="15"/>
      <c r="I16" s="15"/>
      <c r="J16" s="15"/>
      <c r="K16" s="15"/>
      <c r="L16" s="29"/>
      <c r="M16" s="30" t="str">
        <f t="shared" ca="1" si="0"/>
        <v/>
      </c>
      <c r="N16" s="15"/>
      <c r="O16" t="str">
        <f t="shared" si="1"/>
        <v/>
      </c>
    </row>
    <row r="17" spans="1:15" x14ac:dyDescent="0.3">
      <c r="A17" s="15"/>
      <c r="B17" s="29"/>
      <c r="C17" s="15"/>
      <c r="D17" s="20"/>
      <c r="E17" s="20"/>
      <c r="F17" s="15"/>
      <c r="G17" s="31"/>
      <c r="H17" s="15"/>
      <c r="I17" s="15"/>
      <c r="J17" s="15"/>
      <c r="K17" s="15"/>
      <c r="L17" s="29"/>
      <c r="M17" s="30" t="str">
        <f t="shared" ca="1" si="0"/>
        <v/>
      </c>
      <c r="N17" s="15"/>
      <c r="O17" t="str">
        <f t="shared" si="1"/>
        <v/>
      </c>
    </row>
    <row r="18" spans="1:15" x14ac:dyDescent="0.3">
      <c r="A18" s="15"/>
      <c r="B18" s="29"/>
      <c r="C18" s="15"/>
      <c r="D18" s="20"/>
      <c r="E18" s="20"/>
      <c r="F18" s="15"/>
      <c r="G18" s="31"/>
      <c r="H18" s="15"/>
      <c r="I18" s="15"/>
      <c r="J18" s="15"/>
      <c r="K18" s="15"/>
      <c r="L18" s="29"/>
      <c r="M18" s="30" t="str">
        <f t="shared" ca="1" si="0"/>
        <v/>
      </c>
      <c r="N18" s="15"/>
      <c r="O18" t="str">
        <f t="shared" si="1"/>
        <v/>
      </c>
    </row>
    <row r="19" spans="1:15" x14ac:dyDescent="0.3">
      <c r="A19" s="15"/>
      <c r="B19" s="29"/>
      <c r="C19" s="15"/>
      <c r="D19" s="20"/>
      <c r="E19" s="20"/>
      <c r="F19" s="15"/>
      <c r="G19" s="31"/>
      <c r="H19" s="15"/>
      <c r="I19" s="15"/>
      <c r="J19" s="15"/>
      <c r="K19" s="15"/>
      <c r="L19" s="29"/>
      <c r="M19" s="30" t="str">
        <f t="shared" ca="1" si="0"/>
        <v/>
      </c>
      <c r="N19" s="15"/>
      <c r="O19" t="str">
        <f t="shared" si="1"/>
        <v/>
      </c>
    </row>
    <row r="20" spans="1:15" x14ac:dyDescent="0.3">
      <c r="A20" s="15"/>
      <c r="B20" s="29"/>
      <c r="C20" s="15"/>
      <c r="D20" s="20"/>
      <c r="E20" s="20"/>
      <c r="F20" s="15"/>
      <c r="G20" s="31"/>
      <c r="H20" s="15"/>
      <c r="I20" s="15"/>
      <c r="J20" s="15"/>
      <c r="K20" s="15"/>
      <c r="L20" s="29"/>
      <c r="M20" s="30" t="str">
        <f t="shared" ca="1" si="0"/>
        <v/>
      </c>
      <c r="N20" s="15"/>
      <c r="O20" t="str">
        <f t="shared" si="1"/>
        <v/>
      </c>
    </row>
    <row r="21" spans="1:15" x14ac:dyDescent="0.3">
      <c r="A21" s="15"/>
      <c r="B21" s="29"/>
      <c r="C21" s="15"/>
      <c r="D21" s="20"/>
      <c r="E21" s="20"/>
      <c r="F21" s="15"/>
      <c r="G21" s="31"/>
      <c r="H21" s="15"/>
      <c r="I21" s="15"/>
      <c r="J21" s="15"/>
      <c r="K21" s="15"/>
      <c r="L21" s="29"/>
      <c r="M21" s="30" t="str">
        <f t="shared" ca="1" si="0"/>
        <v/>
      </c>
      <c r="N21" s="15"/>
      <c r="O21" t="str">
        <f t="shared" si="1"/>
        <v/>
      </c>
    </row>
    <row r="22" spans="1:15" x14ac:dyDescent="0.3">
      <c r="A22" s="15"/>
      <c r="B22" s="29"/>
      <c r="C22" s="15"/>
      <c r="D22" s="20"/>
      <c r="E22" s="20"/>
      <c r="F22" s="15"/>
      <c r="G22" s="31"/>
      <c r="H22" s="15"/>
      <c r="I22" s="15"/>
      <c r="J22" s="15"/>
      <c r="K22" s="15"/>
      <c r="L22" s="29"/>
      <c r="M22" s="30" t="str">
        <f t="shared" ca="1" si="0"/>
        <v/>
      </c>
      <c r="N22" s="15"/>
      <c r="O22" t="str">
        <f t="shared" si="1"/>
        <v/>
      </c>
    </row>
    <row r="23" spans="1:15" x14ac:dyDescent="0.3">
      <c r="A23" s="15"/>
      <c r="B23" s="29"/>
      <c r="C23" s="15"/>
      <c r="D23" s="20"/>
      <c r="E23" s="20"/>
      <c r="F23" s="15"/>
      <c r="G23" s="31"/>
      <c r="H23" s="15"/>
      <c r="I23" s="15"/>
      <c r="J23" s="15"/>
      <c r="K23" s="15"/>
      <c r="L23" s="29"/>
      <c r="M23" s="30" t="str">
        <f t="shared" ca="1" si="0"/>
        <v/>
      </c>
      <c r="N23" s="15"/>
      <c r="O23" t="str">
        <f t="shared" si="1"/>
        <v/>
      </c>
    </row>
    <row r="24" spans="1:15" x14ac:dyDescent="0.3">
      <c r="A24" s="15"/>
      <c r="B24" s="29"/>
      <c r="C24" s="15"/>
      <c r="D24" s="20"/>
      <c r="E24" s="20"/>
      <c r="F24" s="15"/>
      <c r="G24" s="31"/>
      <c r="H24" s="15"/>
      <c r="I24" s="15"/>
      <c r="J24" s="15"/>
      <c r="K24" s="15"/>
      <c r="L24" s="29"/>
      <c r="M24" s="30" t="str">
        <f t="shared" ca="1" si="0"/>
        <v/>
      </c>
      <c r="N24" s="15"/>
      <c r="O24" t="str">
        <f t="shared" si="1"/>
        <v/>
      </c>
    </row>
    <row r="25" spans="1:15" x14ac:dyDescent="0.3">
      <c r="A25" s="15"/>
      <c r="B25" s="29"/>
      <c r="C25" s="15"/>
      <c r="D25" s="20"/>
      <c r="E25" s="20"/>
      <c r="F25" s="15"/>
      <c r="G25" s="31"/>
      <c r="H25" s="15"/>
      <c r="I25" s="15"/>
      <c r="J25" s="15"/>
      <c r="K25" s="15"/>
      <c r="L25" s="29"/>
      <c r="M25" s="30" t="str">
        <f t="shared" ca="1" si="0"/>
        <v/>
      </c>
      <c r="N25" s="15"/>
      <c r="O25" t="str">
        <f t="shared" si="1"/>
        <v/>
      </c>
    </row>
    <row r="26" spans="1:15" x14ac:dyDescent="0.3">
      <c r="A26" s="15"/>
      <c r="B26" s="29"/>
      <c r="C26" s="15"/>
      <c r="D26" s="20"/>
      <c r="E26" s="20"/>
      <c r="F26" s="15"/>
      <c r="G26" s="31"/>
      <c r="H26" s="15"/>
      <c r="I26" s="15"/>
      <c r="J26" s="15"/>
      <c r="K26" s="15"/>
      <c r="L26" s="29"/>
      <c r="M26" s="30" t="str">
        <f t="shared" ca="1" si="0"/>
        <v/>
      </c>
      <c r="N26" s="15"/>
      <c r="O26" t="str">
        <f t="shared" si="1"/>
        <v/>
      </c>
    </row>
    <row r="27" spans="1:15" x14ac:dyDescent="0.3">
      <c r="A27" s="15"/>
      <c r="B27" s="29"/>
      <c r="C27" s="15"/>
      <c r="D27" s="20"/>
      <c r="E27" s="20"/>
      <c r="F27" s="15"/>
      <c r="G27" s="31"/>
      <c r="H27" s="15"/>
      <c r="I27" s="15"/>
      <c r="J27" s="15"/>
      <c r="K27" s="15"/>
      <c r="L27" s="29"/>
      <c r="M27" s="30" t="str">
        <f t="shared" ca="1" si="0"/>
        <v/>
      </c>
      <c r="N27" s="15"/>
      <c r="O27" t="str">
        <f t="shared" si="1"/>
        <v/>
      </c>
    </row>
    <row r="28" spans="1:15" x14ac:dyDescent="0.3">
      <c r="A28" s="15"/>
      <c r="B28" s="29"/>
      <c r="C28" s="15"/>
      <c r="D28" s="20"/>
      <c r="E28" s="20"/>
      <c r="F28" s="15"/>
      <c r="G28" s="31"/>
      <c r="H28" s="15"/>
      <c r="I28" s="15"/>
      <c r="J28" s="15"/>
      <c r="K28" s="15"/>
      <c r="L28" s="29"/>
      <c r="M28" s="30" t="str">
        <f t="shared" ca="1" si="0"/>
        <v/>
      </c>
      <c r="N28" s="15"/>
      <c r="O28" t="str">
        <f t="shared" si="1"/>
        <v/>
      </c>
    </row>
    <row r="29" spans="1:15" x14ac:dyDescent="0.3">
      <c r="A29" s="15"/>
      <c r="B29" s="29"/>
      <c r="C29" s="15"/>
      <c r="D29" s="20"/>
      <c r="E29" s="20"/>
      <c r="F29" s="15"/>
      <c r="G29" s="31"/>
      <c r="H29" s="15"/>
      <c r="I29" s="15"/>
      <c r="J29" s="15"/>
      <c r="K29" s="15"/>
      <c r="L29" s="29"/>
      <c r="M29" s="30" t="str">
        <f t="shared" ca="1" si="0"/>
        <v/>
      </c>
      <c r="N29" s="15"/>
      <c r="O29" t="str">
        <f t="shared" si="1"/>
        <v/>
      </c>
    </row>
    <row r="30" spans="1:15" x14ac:dyDescent="0.3">
      <c r="A30" s="15"/>
      <c r="B30" s="29"/>
      <c r="C30" s="15"/>
      <c r="D30" s="20"/>
      <c r="E30" s="20"/>
      <c r="F30" s="15"/>
      <c r="G30" s="31"/>
      <c r="H30" s="15"/>
      <c r="I30" s="15"/>
      <c r="J30" s="15"/>
      <c r="K30" s="15"/>
      <c r="L30" s="29"/>
      <c r="M30" s="30" t="str">
        <f t="shared" ca="1" si="0"/>
        <v/>
      </c>
      <c r="N30" s="15"/>
      <c r="O30" t="str">
        <f t="shared" si="1"/>
        <v/>
      </c>
    </row>
    <row r="31" spans="1:15" x14ac:dyDescent="0.3">
      <c r="A31" s="15"/>
      <c r="B31" s="29"/>
      <c r="C31" s="15"/>
      <c r="D31" s="20"/>
      <c r="E31" s="20"/>
      <c r="F31" s="15"/>
      <c r="G31" s="31"/>
      <c r="H31" s="15"/>
      <c r="I31" s="15"/>
      <c r="J31" s="15"/>
      <c r="K31" s="15"/>
      <c r="L31" s="29"/>
      <c r="M31" s="30" t="str">
        <f t="shared" ca="1" si="0"/>
        <v/>
      </c>
      <c r="N31" s="15"/>
      <c r="O31" t="str">
        <f t="shared" si="1"/>
        <v/>
      </c>
    </row>
    <row r="32" spans="1:15" x14ac:dyDescent="0.3">
      <c r="A32" s="15"/>
      <c r="B32" s="29"/>
      <c r="C32" s="15"/>
      <c r="D32" s="20"/>
      <c r="E32" s="20"/>
      <c r="F32" s="15"/>
      <c r="G32" s="31"/>
      <c r="H32" s="15"/>
      <c r="I32" s="15"/>
      <c r="J32" s="15"/>
      <c r="K32" s="15"/>
      <c r="L32" s="29"/>
      <c r="M32" s="30" t="str">
        <f t="shared" ca="1" si="0"/>
        <v/>
      </c>
      <c r="N32" s="15"/>
      <c r="O32" t="str">
        <f t="shared" si="1"/>
        <v/>
      </c>
    </row>
    <row r="33" spans="1:15" x14ac:dyDescent="0.3">
      <c r="A33" s="15"/>
      <c r="B33" s="29"/>
      <c r="C33" s="15"/>
      <c r="D33" s="20"/>
      <c r="E33" s="20"/>
      <c r="F33" s="15"/>
      <c r="G33" s="31"/>
      <c r="H33" s="15"/>
      <c r="I33" s="15"/>
      <c r="J33" s="15"/>
      <c r="K33" s="15"/>
      <c r="L33" s="29"/>
      <c r="M33" s="30" t="str">
        <f t="shared" ca="1" si="0"/>
        <v/>
      </c>
      <c r="N33" s="15"/>
      <c r="O33" t="str">
        <f t="shared" si="1"/>
        <v/>
      </c>
    </row>
    <row r="34" spans="1:15" x14ac:dyDescent="0.3">
      <c r="A34" s="15"/>
      <c r="B34" s="29"/>
      <c r="C34" s="15"/>
      <c r="D34" s="20"/>
      <c r="E34" s="20"/>
      <c r="F34" s="15"/>
      <c r="G34" s="31"/>
      <c r="H34" s="15"/>
      <c r="I34" s="15"/>
      <c r="J34" s="15"/>
      <c r="K34" s="15"/>
      <c r="L34" s="29"/>
      <c r="M34" s="30" t="str">
        <f t="shared" ca="1" si="0"/>
        <v/>
      </c>
      <c r="N34" s="15"/>
      <c r="O34" t="str">
        <f t="shared" si="1"/>
        <v/>
      </c>
    </row>
    <row r="35" spans="1:15" x14ac:dyDescent="0.3">
      <c r="A35" s="15"/>
      <c r="B35" s="29"/>
      <c r="C35" s="15"/>
      <c r="D35" s="20"/>
      <c r="E35" s="20"/>
      <c r="F35" s="15"/>
      <c r="G35" s="31"/>
      <c r="H35" s="15"/>
      <c r="I35" s="15"/>
      <c r="J35" s="15"/>
      <c r="K35" s="15"/>
      <c r="L35" s="29"/>
      <c r="M35" s="30" t="str">
        <f t="shared" ca="1" si="0"/>
        <v/>
      </c>
      <c r="N35" s="15"/>
      <c r="O35" t="str">
        <f t="shared" si="1"/>
        <v/>
      </c>
    </row>
    <row r="36" spans="1:15" x14ac:dyDescent="0.3">
      <c r="A36" s="15"/>
      <c r="B36" s="29"/>
      <c r="C36" s="15"/>
      <c r="D36" s="20"/>
      <c r="E36" s="20"/>
      <c r="F36" s="15"/>
      <c r="G36" s="31"/>
      <c r="H36" s="15"/>
      <c r="I36" s="15"/>
      <c r="J36" s="15"/>
      <c r="K36" s="15"/>
      <c r="L36" s="29"/>
      <c r="M36" s="30" t="str">
        <f t="shared" ca="1" si="0"/>
        <v/>
      </c>
      <c r="N36" s="15"/>
      <c r="O36" t="str">
        <f t="shared" si="1"/>
        <v/>
      </c>
    </row>
    <row r="37" spans="1:15" x14ac:dyDescent="0.3">
      <c r="A37" s="15"/>
      <c r="B37" s="29"/>
      <c r="C37" s="15"/>
      <c r="D37" s="20"/>
      <c r="E37" s="20"/>
      <c r="F37" s="15"/>
      <c r="G37" s="31"/>
      <c r="H37" s="15"/>
      <c r="I37" s="15"/>
      <c r="J37" s="15"/>
      <c r="K37" s="15"/>
      <c r="L37" s="29"/>
      <c r="M37" s="30" t="str">
        <f t="shared" ca="1" si="0"/>
        <v/>
      </c>
      <c r="N37" s="15"/>
      <c r="O37" t="str">
        <f t="shared" si="1"/>
        <v/>
      </c>
    </row>
    <row r="38" spans="1:15" x14ac:dyDescent="0.3">
      <c r="A38" s="15"/>
      <c r="B38" s="29"/>
      <c r="C38" s="15"/>
      <c r="D38" s="20"/>
      <c r="E38" s="20"/>
      <c r="F38" s="15"/>
      <c r="G38" s="31"/>
      <c r="H38" s="15"/>
      <c r="I38" s="15"/>
      <c r="J38" s="15"/>
      <c r="K38" s="15"/>
      <c r="L38" s="29"/>
      <c r="M38" s="30" t="str">
        <f t="shared" ref="M38:M69" ca="1" si="2">IF($B38="","",IF($L38&lt;&gt;"",$L38,TODAY())-$B38)</f>
        <v/>
      </c>
      <c r="N38" s="15"/>
      <c r="O38" t="str">
        <f t="shared" ref="O38:O69" si="3">IF($J38="Pending",$M38,"")</f>
        <v/>
      </c>
    </row>
    <row r="39" spans="1:15" x14ac:dyDescent="0.3">
      <c r="A39" s="15"/>
      <c r="B39" s="29"/>
      <c r="C39" s="15"/>
      <c r="D39" s="20"/>
      <c r="E39" s="20"/>
      <c r="F39" s="15"/>
      <c r="G39" s="31"/>
      <c r="H39" s="15"/>
      <c r="I39" s="15"/>
      <c r="J39" s="15"/>
      <c r="K39" s="15"/>
      <c r="L39" s="29"/>
      <c r="M39" s="30" t="str">
        <f t="shared" ca="1" si="2"/>
        <v/>
      </c>
      <c r="N39" s="15"/>
      <c r="O39" t="str">
        <f t="shared" si="3"/>
        <v/>
      </c>
    </row>
    <row r="40" spans="1:15" x14ac:dyDescent="0.3">
      <c r="A40" s="15"/>
      <c r="B40" s="29"/>
      <c r="C40" s="15"/>
      <c r="D40" s="20"/>
      <c r="E40" s="20"/>
      <c r="F40" s="15"/>
      <c r="G40" s="31"/>
      <c r="H40" s="15"/>
      <c r="I40" s="15"/>
      <c r="J40" s="15"/>
      <c r="K40" s="15"/>
      <c r="L40" s="29"/>
      <c r="M40" s="30" t="str">
        <f t="shared" ca="1" si="2"/>
        <v/>
      </c>
      <c r="N40" s="15"/>
      <c r="O40" t="str">
        <f t="shared" si="3"/>
        <v/>
      </c>
    </row>
    <row r="41" spans="1:15" x14ac:dyDescent="0.3">
      <c r="A41" s="15"/>
      <c r="B41" s="29"/>
      <c r="C41" s="15"/>
      <c r="D41" s="20"/>
      <c r="E41" s="20"/>
      <c r="F41" s="15"/>
      <c r="G41" s="31"/>
      <c r="H41" s="15"/>
      <c r="I41" s="15"/>
      <c r="J41" s="15"/>
      <c r="K41" s="15"/>
      <c r="L41" s="29"/>
      <c r="M41" s="30" t="str">
        <f t="shared" ca="1" si="2"/>
        <v/>
      </c>
      <c r="N41" s="15"/>
      <c r="O41" t="str">
        <f t="shared" si="3"/>
        <v/>
      </c>
    </row>
    <row r="42" spans="1:15" x14ac:dyDescent="0.3">
      <c r="A42" s="15"/>
      <c r="B42" s="29"/>
      <c r="C42" s="15"/>
      <c r="D42" s="20"/>
      <c r="E42" s="20"/>
      <c r="F42" s="15"/>
      <c r="G42" s="31"/>
      <c r="H42" s="15"/>
      <c r="I42" s="15"/>
      <c r="J42" s="15"/>
      <c r="K42" s="15"/>
      <c r="L42" s="29"/>
      <c r="M42" s="30" t="str">
        <f t="shared" ca="1" si="2"/>
        <v/>
      </c>
      <c r="N42" s="15"/>
      <c r="O42" t="str">
        <f t="shared" si="3"/>
        <v/>
      </c>
    </row>
    <row r="43" spans="1:15" x14ac:dyDescent="0.3">
      <c r="A43" s="15"/>
      <c r="B43" s="29"/>
      <c r="C43" s="15"/>
      <c r="D43" s="20"/>
      <c r="E43" s="20"/>
      <c r="F43" s="15"/>
      <c r="G43" s="31"/>
      <c r="H43" s="15"/>
      <c r="I43" s="15"/>
      <c r="J43" s="15"/>
      <c r="K43" s="15"/>
      <c r="L43" s="29"/>
      <c r="M43" s="30" t="str">
        <f t="shared" ca="1" si="2"/>
        <v/>
      </c>
      <c r="N43" s="15"/>
      <c r="O43" t="str">
        <f t="shared" si="3"/>
        <v/>
      </c>
    </row>
    <row r="44" spans="1:15" x14ac:dyDescent="0.3">
      <c r="A44" s="15"/>
      <c r="B44" s="29"/>
      <c r="C44" s="15"/>
      <c r="D44" s="20"/>
      <c r="E44" s="20"/>
      <c r="F44" s="15"/>
      <c r="G44" s="31"/>
      <c r="H44" s="15"/>
      <c r="I44" s="15"/>
      <c r="J44" s="15"/>
      <c r="K44" s="15"/>
      <c r="L44" s="29"/>
      <c r="M44" s="30" t="str">
        <f t="shared" ca="1" si="2"/>
        <v/>
      </c>
      <c r="N44" s="15"/>
      <c r="O44" t="str">
        <f t="shared" si="3"/>
        <v/>
      </c>
    </row>
    <row r="45" spans="1:15" x14ac:dyDescent="0.3">
      <c r="A45" s="15"/>
      <c r="B45" s="29"/>
      <c r="C45" s="15"/>
      <c r="D45" s="20"/>
      <c r="E45" s="20"/>
      <c r="F45" s="15"/>
      <c r="G45" s="31"/>
      <c r="H45" s="15"/>
      <c r="I45" s="15"/>
      <c r="J45" s="15"/>
      <c r="K45" s="15"/>
      <c r="L45" s="29"/>
      <c r="M45" s="30" t="str">
        <f t="shared" ca="1" si="2"/>
        <v/>
      </c>
      <c r="N45" s="15"/>
      <c r="O45" t="str">
        <f t="shared" si="3"/>
        <v/>
      </c>
    </row>
    <row r="46" spans="1:15" x14ac:dyDescent="0.3">
      <c r="A46" s="15"/>
      <c r="B46" s="29"/>
      <c r="C46" s="15"/>
      <c r="D46" s="20"/>
      <c r="E46" s="20"/>
      <c r="F46" s="15"/>
      <c r="G46" s="31"/>
      <c r="H46" s="15"/>
      <c r="I46" s="15"/>
      <c r="J46" s="15"/>
      <c r="K46" s="15"/>
      <c r="L46" s="29"/>
      <c r="M46" s="30" t="str">
        <f t="shared" ca="1" si="2"/>
        <v/>
      </c>
      <c r="N46" s="15"/>
      <c r="O46" t="str">
        <f t="shared" si="3"/>
        <v/>
      </c>
    </row>
    <row r="47" spans="1:15" x14ac:dyDescent="0.3">
      <c r="A47" s="15"/>
      <c r="B47" s="29"/>
      <c r="C47" s="15"/>
      <c r="D47" s="20"/>
      <c r="E47" s="20"/>
      <c r="F47" s="15"/>
      <c r="G47" s="31"/>
      <c r="H47" s="15"/>
      <c r="I47" s="15"/>
      <c r="J47" s="15"/>
      <c r="K47" s="15"/>
      <c r="L47" s="29"/>
      <c r="M47" s="30" t="str">
        <f t="shared" ca="1" si="2"/>
        <v/>
      </c>
      <c r="N47" s="15"/>
      <c r="O47" t="str">
        <f t="shared" si="3"/>
        <v/>
      </c>
    </row>
    <row r="48" spans="1:15" x14ac:dyDescent="0.3">
      <c r="A48" s="15"/>
      <c r="B48" s="29"/>
      <c r="C48" s="15"/>
      <c r="D48" s="20"/>
      <c r="E48" s="20"/>
      <c r="F48" s="15"/>
      <c r="G48" s="31"/>
      <c r="H48" s="15"/>
      <c r="I48" s="15"/>
      <c r="J48" s="15"/>
      <c r="K48" s="15"/>
      <c r="L48" s="29"/>
      <c r="M48" s="30" t="str">
        <f t="shared" ca="1" si="2"/>
        <v/>
      </c>
      <c r="N48" s="15"/>
      <c r="O48" t="str">
        <f t="shared" si="3"/>
        <v/>
      </c>
    </row>
    <row r="49" spans="1:15" x14ac:dyDescent="0.3">
      <c r="A49" s="15"/>
      <c r="B49" s="29"/>
      <c r="C49" s="15"/>
      <c r="D49" s="20"/>
      <c r="E49" s="20"/>
      <c r="F49" s="15"/>
      <c r="G49" s="31"/>
      <c r="H49" s="15"/>
      <c r="I49" s="15"/>
      <c r="J49" s="15"/>
      <c r="K49" s="15"/>
      <c r="L49" s="29"/>
      <c r="M49" s="30" t="str">
        <f t="shared" ca="1" si="2"/>
        <v/>
      </c>
      <c r="N49" s="15"/>
      <c r="O49" t="str">
        <f t="shared" si="3"/>
        <v/>
      </c>
    </row>
    <row r="50" spans="1:15" x14ac:dyDescent="0.3">
      <c r="A50" s="15"/>
      <c r="B50" s="29"/>
      <c r="C50" s="15"/>
      <c r="D50" s="20"/>
      <c r="E50" s="20"/>
      <c r="F50" s="15"/>
      <c r="G50" s="31"/>
      <c r="H50" s="15"/>
      <c r="I50" s="15"/>
      <c r="J50" s="15"/>
      <c r="K50" s="15"/>
      <c r="L50" s="29"/>
      <c r="M50" s="30" t="str">
        <f t="shared" ca="1" si="2"/>
        <v/>
      </c>
      <c r="N50" s="15"/>
      <c r="O50" t="str">
        <f t="shared" si="3"/>
        <v/>
      </c>
    </row>
    <row r="51" spans="1:15" x14ac:dyDescent="0.3">
      <c r="A51" s="15"/>
      <c r="B51" s="29"/>
      <c r="C51" s="15"/>
      <c r="D51" s="20"/>
      <c r="E51" s="20"/>
      <c r="F51" s="15"/>
      <c r="G51" s="31"/>
      <c r="H51" s="15"/>
      <c r="I51" s="15"/>
      <c r="J51" s="15"/>
      <c r="K51" s="15"/>
      <c r="L51" s="29"/>
      <c r="M51" s="30" t="str">
        <f t="shared" ca="1" si="2"/>
        <v/>
      </c>
      <c r="N51" s="15"/>
      <c r="O51" t="str">
        <f t="shared" si="3"/>
        <v/>
      </c>
    </row>
    <row r="52" spans="1:15" x14ac:dyDescent="0.3">
      <c r="A52" s="15"/>
      <c r="B52" s="29"/>
      <c r="C52" s="15"/>
      <c r="D52" s="20"/>
      <c r="E52" s="20"/>
      <c r="F52" s="15"/>
      <c r="G52" s="31"/>
      <c r="H52" s="15"/>
      <c r="I52" s="15"/>
      <c r="J52" s="15"/>
      <c r="K52" s="15"/>
      <c r="L52" s="29"/>
      <c r="M52" s="30" t="str">
        <f t="shared" ca="1" si="2"/>
        <v/>
      </c>
      <c r="N52" s="15"/>
      <c r="O52" t="str">
        <f t="shared" si="3"/>
        <v/>
      </c>
    </row>
    <row r="53" spans="1:15" x14ac:dyDescent="0.3">
      <c r="A53" s="15"/>
      <c r="B53" s="29"/>
      <c r="C53" s="15"/>
      <c r="D53" s="20"/>
      <c r="E53" s="20"/>
      <c r="F53" s="15"/>
      <c r="G53" s="31"/>
      <c r="H53" s="15"/>
      <c r="I53" s="15"/>
      <c r="J53" s="15"/>
      <c r="K53" s="15"/>
      <c r="L53" s="29"/>
      <c r="M53" s="30" t="str">
        <f t="shared" ca="1" si="2"/>
        <v/>
      </c>
      <c r="N53" s="15"/>
      <c r="O53" t="str">
        <f t="shared" si="3"/>
        <v/>
      </c>
    </row>
    <row r="54" spans="1:15" x14ac:dyDescent="0.3">
      <c r="A54" s="15"/>
      <c r="B54" s="29"/>
      <c r="C54" s="15"/>
      <c r="D54" s="20"/>
      <c r="E54" s="20"/>
      <c r="F54" s="15"/>
      <c r="G54" s="31"/>
      <c r="H54" s="15"/>
      <c r="I54" s="15"/>
      <c r="J54" s="15"/>
      <c r="K54" s="15"/>
      <c r="L54" s="29"/>
      <c r="M54" s="30" t="str">
        <f t="shared" ca="1" si="2"/>
        <v/>
      </c>
      <c r="N54" s="15"/>
      <c r="O54" t="str">
        <f t="shared" si="3"/>
        <v/>
      </c>
    </row>
    <row r="55" spans="1:15" x14ac:dyDescent="0.3">
      <c r="A55" s="15"/>
      <c r="B55" s="29"/>
      <c r="C55" s="15"/>
      <c r="D55" s="20"/>
      <c r="E55" s="20"/>
      <c r="F55" s="15"/>
      <c r="G55" s="31"/>
      <c r="H55" s="15"/>
      <c r="I55" s="15"/>
      <c r="J55" s="15"/>
      <c r="K55" s="15"/>
      <c r="L55" s="29"/>
      <c r="M55" s="30" t="str">
        <f t="shared" ca="1" si="2"/>
        <v/>
      </c>
      <c r="N55" s="15"/>
      <c r="O55" t="str">
        <f t="shared" si="3"/>
        <v/>
      </c>
    </row>
    <row r="56" spans="1:15" x14ac:dyDescent="0.3">
      <c r="A56" s="15"/>
      <c r="B56" s="29"/>
      <c r="C56" s="15"/>
      <c r="D56" s="20"/>
      <c r="E56" s="20"/>
      <c r="F56" s="15"/>
      <c r="G56" s="31"/>
      <c r="H56" s="15"/>
      <c r="I56" s="15"/>
      <c r="J56" s="15"/>
      <c r="K56" s="15"/>
      <c r="L56" s="29"/>
      <c r="M56" s="30" t="str">
        <f t="shared" ca="1" si="2"/>
        <v/>
      </c>
      <c r="N56" s="15"/>
      <c r="O56" t="str">
        <f t="shared" si="3"/>
        <v/>
      </c>
    </row>
    <row r="57" spans="1:15" x14ac:dyDescent="0.3">
      <c r="A57" s="15"/>
      <c r="B57" s="29"/>
      <c r="C57" s="15"/>
      <c r="D57" s="20"/>
      <c r="E57" s="20"/>
      <c r="F57" s="15"/>
      <c r="G57" s="31"/>
      <c r="H57" s="15"/>
      <c r="I57" s="15"/>
      <c r="J57" s="15"/>
      <c r="K57" s="15"/>
      <c r="L57" s="29"/>
      <c r="M57" s="30" t="str">
        <f t="shared" ca="1" si="2"/>
        <v/>
      </c>
      <c r="N57" s="15"/>
      <c r="O57" t="str">
        <f t="shared" si="3"/>
        <v/>
      </c>
    </row>
    <row r="58" spans="1:15" x14ac:dyDescent="0.3">
      <c r="A58" s="15"/>
      <c r="B58" s="29"/>
      <c r="C58" s="15"/>
      <c r="D58" s="20"/>
      <c r="E58" s="20"/>
      <c r="F58" s="15"/>
      <c r="G58" s="31"/>
      <c r="H58" s="15"/>
      <c r="I58" s="15"/>
      <c r="J58" s="15"/>
      <c r="K58" s="15"/>
      <c r="L58" s="29"/>
      <c r="M58" s="30" t="str">
        <f t="shared" ca="1" si="2"/>
        <v/>
      </c>
      <c r="N58" s="15"/>
      <c r="O58" t="str">
        <f t="shared" si="3"/>
        <v/>
      </c>
    </row>
    <row r="59" spans="1:15" x14ac:dyDescent="0.3">
      <c r="A59" s="15"/>
      <c r="B59" s="29"/>
      <c r="C59" s="15"/>
      <c r="D59" s="20"/>
      <c r="E59" s="20"/>
      <c r="F59" s="15"/>
      <c r="G59" s="31"/>
      <c r="H59" s="15"/>
      <c r="I59" s="15"/>
      <c r="J59" s="15"/>
      <c r="K59" s="15"/>
      <c r="L59" s="29"/>
      <c r="M59" s="30" t="str">
        <f t="shared" ca="1" si="2"/>
        <v/>
      </c>
      <c r="N59" s="15"/>
      <c r="O59" t="str">
        <f t="shared" si="3"/>
        <v/>
      </c>
    </row>
    <row r="60" spans="1:15" x14ac:dyDescent="0.3">
      <c r="A60" s="15"/>
      <c r="B60" s="29"/>
      <c r="C60" s="15"/>
      <c r="D60" s="20"/>
      <c r="E60" s="20"/>
      <c r="F60" s="15"/>
      <c r="G60" s="31"/>
      <c r="H60" s="15"/>
      <c r="I60" s="15"/>
      <c r="J60" s="15"/>
      <c r="K60" s="15"/>
      <c r="L60" s="29"/>
      <c r="M60" s="30" t="str">
        <f t="shared" ca="1" si="2"/>
        <v/>
      </c>
      <c r="N60" s="15"/>
      <c r="O60" t="str">
        <f t="shared" si="3"/>
        <v/>
      </c>
    </row>
    <row r="61" spans="1:15" x14ac:dyDescent="0.3">
      <c r="A61" s="15"/>
      <c r="B61" s="29"/>
      <c r="C61" s="15"/>
      <c r="D61" s="20"/>
      <c r="E61" s="20"/>
      <c r="F61" s="15"/>
      <c r="G61" s="31"/>
      <c r="H61" s="15"/>
      <c r="I61" s="15"/>
      <c r="J61" s="15"/>
      <c r="K61" s="15"/>
      <c r="L61" s="29"/>
      <c r="M61" s="30" t="str">
        <f t="shared" ca="1" si="2"/>
        <v/>
      </c>
      <c r="N61" s="15"/>
      <c r="O61" t="str">
        <f t="shared" si="3"/>
        <v/>
      </c>
    </row>
    <row r="62" spans="1:15" x14ac:dyDescent="0.3">
      <c r="A62" s="15"/>
      <c r="B62" s="29"/>
      <c r="C62" s="15"/>
      <c r="D62" s="20"/>
      <c r="E62" s="20"/>
      <c r="F62" s="15"/>
      <c r="G62" s="31"/>
      <c r="H62" s="15"/>
      <c r="I62" s="15"/>
      <c r="J62" s="15"/>
      <c r="K62" s="15"/>
      <c r="L62" s="29"/>
      <c r="M62" s="30" t="str">
        <f t="shared" ca="1" si="2"/>
        <v/>
      </c>
      <c r="N62" s="15"/>
      <c r="O62" t="str">
        <f t="shared" si="3"/>
        <v/>
      </c>
    </row>
    <row r="63" spans="1:15" x14ac:dyDescent="0.3">
      <c r="A63" s="15"/>
      <c r="B63" s="29"/>
      <c r="C63" s="15"/>
      <c r="D63" s="20"/>
      <c r="E63" s="20"/>
      <c r="F63" s="15"/>
      <c r="G63" s="31"/>
      <c r="H63" s="15"/>
      <c r="I63" s="15"/>
      <c r="J63" s="15"/>
      <c r="K63" s="15"/>
      <c r="L63" s="29"/>
      <c r="M63" s="30" t="str">
        <f t="shared" ca="1" si="2"/>
        <v/>
      </c>
      <c r="N63" s="15"/>
      <c r="O63" t="str">
        <f t="shared" si="3"/>
        <v/>
      </c>
    </row>
    <row r="64" spans="1:15" x14ac:dyDescent="0.3">
      <c r="A64" s="15"/>
      <c r="B64" s="29"/>
      <c r="C64" s="15"/>
      <c r="D64" s="20"/>
      <c r="E64" s="20"/>
      <c r="F64" s="15"/>
      <c r="G64" s="31"/>
      <c r="H64" s="15"/>
      <c r="I64" s="15"/>
      <c r="J64" s="15"/>
      <c r="K64" s="15"/>
      <c r="L64" s="29"/>
      <c r="M64" s="30" t="str">
        <f t="shared" ca="1" si="2"/>
        <v/>
      </c>
      <c r="N64" s="15"/>
      <c r="O64" t="str">
        <f t="shared" si="3"/>
        <v/>
      </c>
    </row>
    <row r="65" spans="1:15" x14ac:dyDescent="0.3">
      <c r="A65" s="15"/>
      <c r="B65" s="29"/>
      <c r="C65" s="15"/>
      <c r="D65" s="20"/>
      <c r="E65" s="20"/>
      <c r="F65" s="15"/>
      <c r="G65" s="31"/>
      <c r="H65" s="15"/>
      <c r="I65" s="15"/>
      <c r="J65" s="15"/>
      <c r="K65" s="15"/>
      <c r="L65" s="29"/>
      <c r="M65" s="30" t="str">
        <f t="shared" ca="1" si="2"/>
        <v/>
      </c>
      <c r="N65" s="15"/>
      <c r="O65" t="str">
        <f t="shared" si="3"/>
        <v/>
      </c>
    </row>
    <row r="66" spans="1:15" x14ac:dyDescent="0.3">
      <c r="A66" s="15"/>
      <c r="B66" s="29"/>
      <c r="C66" s="15"/>
      <c r="D66" s="20"/>
      <c r="E66" s="20"/>
      <c r="F66" s="15"/>
      <c r="G66" s="31"/>
      <c r="H66" s="15"/>
      <c r="I66" s="15"/>
      <c r="J66" s="15"/>
      <c r="K66" s="15"/>
      <c r="L66" s="29"/>
      <c r="M66" s="30" t="str">
        <f t="shared" ca="1" si="2"/>
        <v/>
      </c>
      <c r="N66" s="15"/>
      <c r="O66" t="str">
        <f t="shared" si="3"/>
        <v/>
      </c>
    </row>
    <row r="67" spans="1:15" x14ac:dyDescent="0.3">
      <c r="A67" s="15"/>
      <c r="B67" s="29"/>
      <c r="C67" s="15"/>
      <c r="D67" s="20"/>
      <c r="E67" s="20"/>
      <c r="F67" s="15"/>
      <c r="G67" s="31"/>
      <c r="H67" s="15"/>
      <c r="I67" s="15"/>
      <c r="J67" s="15"/>
      <c r="K67" s="15"/>
      <c r="L67" s="29"/>
      <c r="M67" s="30" t="str">
        <f t="shared" ca="1" si="2"/>
        <v/>
      </c>
      <c r="N67" s="15"/>
      <c r="O67" t="str">
        <f t="shared" si="3"/>
        <v/>
      </c>
    </row>
    <row r="68" spans="1:15" x14ac:dyDescent="0.3">
      <c r="A68" s="15"/>
      <c r="B68" s="29"/>
      <c r="C68" s="15"/>
      <c r="D68" s="20"/>
      <c r="E68" s="20"/>
      <c r="F68" s="15"/>
      <c r="G68" s="31"/>
      <c r="H68" s="15"/>
      <c r="I68" s="15"/>
      <c r="J68" s="15"/>
      <c r="K68" s="15"/>
      <c r="L68" s="29"/>
      <c r="M68" s="30" t="str">
        <f t="shared" ca="1" si="2"/>
        <v/>
      </c>
      <c r="N68" s="15"/>
      <c r="O68" t="str">
        <f t="shared" si="3"/>
        <v/>
      </c>
    </row>
    <row r="69" spans="1:15" x14ac:dyDescent="0.3">
      <c r="A69" s="15"/>
      <c r="B69" s="29"/>
      <c r="C69" s="15"/>
      <c r="D69" s="20"/>
      <c r="E69" s="20"/>
      <c r="F69" s="15"/>
      <c r="G69" s="31"/>
      <c r="H69" s="15"/>
      <c r="I69" s="15"/>
      <c r="J69" s="15"/>
      <c r="K69" s="15"/>
      <c r="L69" s="29"/>
      <c r="M69" s="30" t="str">
        <f t="shared" ca="1" si="2"/>
        <v/>
      </c>
      <c r="N69" s="15"/>
      <c r="O69" t="str">
        <f t="shared" si="3"/>
        <v/>
      </c>
    </row>
    <row r="70" spans="1:15" x14ac:dyDescent="0.3">
      <c r="A70" s="15"/>
      <c r="B70" s="29"/>
      <c r="C70" s="15"/>
      <c r="D70" s="20"/>
      <c r="E70" s="20"/>
      <c r="F70" s="15"/>
      <c r="G70" s="31"/>
      <c r="H70" s="15"/>
      <c r="I70" s="15"/>
      <c r="J70" s="15"/>
      <c r="K70" s="15"/>
      <c r="L70" s="29"/>
      <c r="M70" s="30" t="str">
        <f t="shared" ref="M70:M101" ca="1" si="4">IF($B70="","",IF($L70&lt;&gt;"",$L70,TODAY())-$B70)</f>
        <v/>
      </c>
      <c r="N70" s="15"/>
      <c r="O70" t="str">
        <f t="shared" ref="O70:O101" si="5">IF($J70="Pending",$M70,"")</f>
        <v/>
      </c>
    </row>
    <row r="71" spans="1:15" x14ac:dyDescent="0.3">
      <c r="A71" s="15"/>
      <c r="B71" s="29"/>
      <c r="C71" s="15"/>
      <c r="D71" s="20"/>
      <c r="E71" s="20"/>
      <c r="F71" s="15"/>
      <c r="G71" s="31"/>
      <c r="H71" s="15"/>
      <c r="I71" s="15"/>
      <c r="J71" s="15"/>
      <c r="K71" s="15"/>
      <c r="L71" s="29"/>
      <c r="M71" s="30" t="str">
        <f t="shared" ca="1" si="4"/>
        <v/>
      </c>
      <c r="N71" s="15"/>
      <c r="O71" t="str">
        <f t="shared" si="5"/>
        <v/>
      </c>
    </row>
    <row r="72" spans="1:15" x14ac:dyDescent="0.3">
      <c r="A72" s="15"/>
      <c r="B72" s="29"/>
      <c r="C72" s="15"/>
      <c r="D72" s="20"/>
      <c r="E72" s="20"/>
      <c r="F72" s="15"/>
      <c r="G72" s="31"/>
      <c r="H72" s="15"/>
      <c r="I72" s="15"/>
      <c r="J72" s="15"/>
      <c r="K72" s="15"/>
      <c r="L72" s="29"/>
      <c r="M72" s="30" t="str">
        <f t="shared" ca="1" si="4"/>
        <v/>
      </c>
      <c r="N72" s="15"/>
      <c r="O72" t="str">
        <f t="shared" si="5"/>
        <v/>
      </c>
    </row>
    <row r="73" spans="1:15" x14ac:dyDescent="0.3">
      <c r="A73" s="15"/>
      <c r="B73" s="29"/>
      <c r="C73" s="15"/>
      <c r="D73" s="20"/>
      <c r="E73" s="20"/>
      <c r="F73" s="15"/>
      <c r="G73" s="31"/>
      <c r="H73" s="15"/>
      <c r="I73" s="15"/>
      <c r="J73" s="15"/>
      <c r="K73" s="15"/>
      <c r="L73" s="29"/>
      <c r="M73" s="30" t="str">
        <f t="shared" ca="1" si="4"/>
        <v/>
      </c>
      <c r="N73" s="15"/>
      <c r="O73" t="str">
        <f t="shared" si="5"/>
        <v/>
      </c>
    </row>
    <row r="74" spans="1:15" x14ac:dyDescent="0.3">
      <c r="A74" s="15"/>
      <c r="B74" s="29"/>
      <c r="C74" s="15"/>
      <c r="D74" s="20"/>
      <c r="E74" s="20"/>
      <c r="F74" s="15"/>
      <c r="G74" s="31"/>
      <c r="H74" s="15"/>
      <c r="I74" s="15"/>
      <c r="J74" s="15"/>
      <c r="K74" s="15"/>
      <c r="L74" s="29"/>
      <c r="M74" s="30" t="str">
        <f t="shared" ca="1" si="4"/>
        <v/>
      </c>
      <c r="N74" s="15"/>
      <c r="O74" t="str">
        <f t="shared" si="5"/>
        <v/>
      </c>
    </row>
    <row r="75" spans="1:15" x14ac:dyDescent="0.3">
      <c r="A75" s="15"/>
      <c r="B75" s="29"/>
      <c r="C75" s="15"/>
      <c r="D75" s="20"/>
      <c r="E75" s="20"/>
      <c r="F75" s="15"/>
      <c r="G75" s="31"/>
      <c r="H75" s="15"/>
      <c r="I75" s="15"/>
      <c r="J75" s="15"/>
      <c r="K75" s="15"/>
      <c r="L75" s="29"/>
      <c r="M75" s="30" t="str">
        <f t="shared" ca="1" si="4"/>
        <v/>
      </c>
      <c r="N75" s="15"/>
      <c r="O75" t="str">
        <f t="shared" si="5"/>
        <v/>
      </c>
    </row>
    <row r="76" spans="1:15" x14ac:dyDescent="0.3">
      <c r="A76" s="15"/>
      <c r="B76" s="29"/>
      <c r="C76" s="15"/>
      <c r="D76" s="20"/>
      <c r="E76" s="20"/>
      <c r="F76" s="15"/>
      <c r="G76" s="31"/>
      <c r="H76" s="15"/>
      <c r="I76" s="15"/>
      <c r="J76" s="15"/>
      <c r="K76" s="15"/>
      <c r="L76" s="29"/>
      <c r="M76" s="30" t="str">
        <f t="shared" ca="1" si="4"/>
        <v/>
      </c>
      <c r="N76" s="15"/>
      <c r="O76" t="str">
        <f t="shared" si="5"/>
        <v/>
      </c>
    </row>
    <row r="77" spans="1:15" x14ac:dyDescent="0.3">
      <c r="A77" s="15"/>
      <c r="B77" s="29"/>
      <c r="C77" s="15"/>
      <c r="D77" s="20"/>
      <c r="E77" s="20"/>
      <c r="F77" s="15"/>
      <c r="G77" s="31"/>
      <c r="H77" s="15"/>
      <c r="I77" s="15"/>
      <c r="J77" s="15"/>
      <c r="K77" s="15"/>
      <c r="L77" s="29"/>
      <c r="M77" s="30" t="str">
        <f t="shared" ca="1" si="4"/>
        <v/>
      </c>
      <c r="N77" s="15"/>
      <c r="O77" t="str">
        <f t="shared" si="5"/>
        <v/>
      </c>
    </row>
    <row r="78" spans="1:15" x14ac:dyDescent="0.3">
      <c r="A78" s="15"/>
      <c r="B78" s="29"/>
      <c r="C78" s="15"/>
      <c r="D78" s="20"/>
      <c r="E78" s="20"/>
      <c r="F78" s="15"/>
      <c r="G78" s="31"/>
      <c r="H78" s="15"/>
      <c r="I78" s="15"/>
      <c r="J78" s="15"/>
      <c r="K78" s="15"/>
      <c r="L78" s="29"/>
      <c r="M78" s="30" t="str">
        <f t="shared" ca="1" si="4"/>
        <v/>
      </c>
      <c r="N78" s="15"/>
      <c r="O78" t="str">
        <f t="shared" si="5"/>
        <v/>
      </c>
    </row>
    <row r="79" spans="1:15" x14ac:dyDescent="0.3">
      <c r="A79" s="15"/>
      <c r="B79" s="29"/>
      <c r="C79" s="15"/>
      <c r="D79" s="20"/>
      <c r="E79" s="20"/>
      <c r="F79" s="15"/>
      <c r="G79" s="31"/>
      <c r="H79" s="15"/>
      <c r="I79" s="15"/>
      <c r="J79" s="15"/>
      <c r="K79" s="15"/>
      <c r="L79" s="29"/>
      <c r="M79" s="30" t="str">
        <f t="shared" ca="1" si="4"/>
        <v/>
      </c>
      <c r="N79" s="15"/>
      <c r="O79" t="str">
        <f t="shared" si="5"/>
        <v/>
      </c>
    </row>
    <row r="80" spans="1:15" x14ac:dyDescent="0.3">
      <c r="A80" s="15"/>
      <c r="B80" s="29"/>
      <c r="C80" s="15"/>
      <c r="D80" s="20"/>
      <c r="E80" s="20"/>
      <c r="F80" s="15"/>
      <c r="G80" s="31"/>
      <c r="H80" s="15"/>
      <c r="I80" s="15"/>
      <c r="J80" s="15"/>
      <c r="K80" s="15"/>
      <c r="L80" s="29"/>
      <c r="M80" s="30" t="str">
        <f t="shared" ca="1" si="4"/>
        <v/>
      </c>
      <c r="N80" s="15"/>
      <c r="O80" t="str">
        <f t="shared" si="5"/>
        <v/>
      </c>
    </row>
    <row r="81" spans="1:15" x14ac:dyDescent="0.3">
      <c r="A81" s="15"/>
      <c r="B81" s="29"/>
      <c r="C81" s="15"/>
      <c r="D81" s="20"/>
      <c r="E81" s="20"/>
      <c r="F81" s="15"/>
      <c r="G81" s="31"/>
      <c r="H81" s="15"/>
      <c r="I81" s="15"/>
      <c r="J81" s="15"/>
      <c r="K81" s="15"/>
      <c r="L81" s="29"/>
      <c r="M81" s="30" t="str">
        <f t="shared" ca="1" si="4"/>
        <v/>
      </c>
      <c r="N81" s="15"/>
      <c r="O81" t="str">
        <f t="shared" si="5"/>
        <v/>
      </c>
    </row>
    <row r="82" spans="1:15" x14ac:dyDescent="0.3">
      <c r="A82" s="15"/>
      <c r="B82" s="29"/>
      <c r="C82" s="15"/>
      <c r="D82" s="20"/>
      <c r="E82" s="20"/>
      <c r="F82" s="15"/>
      <c r="G82" s="31"/>
      <c r="H82" s="15"/>
      <c r="I82" s="15"/>
      <c r="J82" s="15"/>
      <c r="K82" s="15"/>
      <c r="L82" s="29"/>
      <c r="M82" s="30" t="str">
        <f t="shared" ca="1" si="4"/>
        <v/>
      </c>
      <c r="N82" s="15"/>
      <c r="O82" t="str">
        <f t="shared" si="5"/>
        <v/>
      </c>
    </row>
    <row r="83" spans="1:15" x14ac:dyDescent="0.3">
      <c r="A83" s="15"/>
      <c r="B83" s="29"/>
      <c r="C83" s="15"/>
      <c r="D83" s="20"/>
      <c r="E83" s="20"/>
      <c r="F83" s="15"/>
      <c r="G83" s="31"/>
      <c r="H83" s="15"/>
      <c r="I83" s="15"/>
      <c r="J83" s="15"/>
      <c r="K83" s="15"/>
      <c r="L83" s="29"/>
      <c r="M83" s="30" t="str">
        <f t="shared" ca="1" si="4"/>
        <v/>
      </c>
      <c r="N83" s="15"/>
      <c r="O83" t="str">
        <f t="shared" si="5"/>
        <v/>
      </c>
    </row>
    <row r="84" spans="1:15" x14ac:dyDescent="0.3">
      <c r="A84" s="15"/>
      <c r="B84" s="29"/>
      <c r="C84" s="15"/>
      <c r="D84" s="20"/>
      <c r="E84" s="20"/>
      <c r="F84" s="15"/>
      <c r="G84" s="31"/>
      <c r="H84" s="15"/>
      <c r="I84" s="15"/>
      <c r="J84" s="15"/>
      <c r="K84" s="15"/>
      <c r="L84" s="29"/>
      <c r="M84" s="30" t="str">
        <f t="shared" ca="1" si="4"/>
        <v/>
      </c>
      <c r="N84" s="15"/>
      <c r="O84" t="str">
        <f t="shared" si="5"/>
        <v/>
      </c>
    </row>
    <row r="85" spans="1:15" x14ac:dyDescent="0.3">
      <c r="A85" s="15"/>
      <c r="B85" s="29"/>
      <c r="C85" s="15"/>
      <c r="D85" s="20"/>
      <c r="E85" s="20"/>
      <c r="F85" s="15"/>
      <c r="G85" s="31"/>
      <c r="H85" s="15"/>
      <c r="I85" s="15"/>
      <c r="J85" s="15"/>
      <c r="K85" s="15"/>
      <c r="L85" s="29"/>
      <c r="M85" s="30" t="str">
        <f t="shared" ca="1" si="4"/>
        <v/>
      </c>
      <c r="N85" s="15"/>
      <c r="O85" t="str">
        <f t="shared" si="5"/>
        <v/>
      </c>
    </row>
    <row r="86" spans="1:15" x14ac:dyDescent="0.3">
      <c r="A86" s="15"/>
      <c r="B86" s="29"/>
      <c r="C86" s="15"/>
      <c r="D86" s="20"/>
      <c r="E86" s="20"/>
      <c r="F86" s="15"/>
      <c r="G86" s="31"/>
      <c r="H86" s="15"/>
      <c r="I86" s="15"/>
      <c r="J86" s="15"/>
      <c r="K86" s="15"/>
      <c r="L86" s="29"/>
      <c r="M86" s="30" t="str">
        <f t="shared" ca="1" si="4"/>
        <v/>
      </c>
      <c r="N86" s="15"/>
      <c r="O86" t="str">
        <f t="shared" si="5"/>
        <v/>
      </c>
    </row>
    <row r="87" spans="1:15" x14ac:dyDescent="0.3">
      <c r="A87" s="15"/>
      <c r="B87" s="29"/>
      <c r="C87" s="15"/>
      <c r="D87" s="20"/>
      <c r="E87" s="20"/>
      <c r="F87" s="15"/>
      <c r="G87" s="31"/>
      <c r="H87" s="15"/>
      <c r="I87" s="15"/>
      <c r="J87" s="15"/>
      <c r="K87" s="15"/>
      <c r="L87" s="29"/>
      <c r="M87" s="30" t="str">
        <f t="shared" ca="1" si="4"/>
        <v/>
      </c>
      <c r="N87" s="15"/>
      <c r="O87" t="str">
        <f t="shared" si="5"/>
        <v/>
      </c>
    </row>
    <row r="88" spans="1:15" x14ac:dyDescent="0.3">
      <c r="A88" s="15"/>
      <c r="B88" s="29"/>
      <c r="C88" s="15"/>
      <c r="D88" s="20"/>
      <c r="E88" s="20"/>
      <c r="F88" s="15"/>
      <c r="G88" s="31"/>
      <c r="H88" s="15"/>
      <c r="I88" s="15"/>
      <c r="J88" s="15"/>
      <c r="K88" s="15"/>
      <c r="L88" s="29"/>
      <c r="M88" s="30" t="str">
        <f t="shared" ca="1" si="4"/>
        <v/>
      </c>
      <c r="N88" s="15"/>
      <c r="O88" t="str">
        <f t="shared" si="5"/>
        <v/>
      </c>
    </row>
    <row r="89" spans="1:15" x14ac:dyDescent="0.3">
      <c r="A89" s="15"/>
      <c r="B89" s="29"/>
      <c r="C89" s="15"/>
      <c r="D89" s="20"/>
      <c r="E89" s="20"/>
      <c r="F89" s="15"/>
      <c r="G89" s="31"/>
      <c r="H89" s="15"/>
      <c r="I89" s="15"/>
      <c r="J89" s="15"/>
      <c r="K89" s="15"/>
      <c r="L89" s="29"/>
      <c r="M89" s="30" t="str">
        <f t="shared" ca="1" si="4"/>
        <v/>
      </c>
      <c r="N89" s="15"/>
      <c r="O89" t="str">
        <f t="shared" si="5"/>
        <v/>
      </c>
    </row>
    <row r="90" spans="1:15" x14ac:dyDescent="0.3">
      <c r="A90" s="15"/>
      <c r="B90" s="29"/>
      <c r="C90" s="15"/>
      <c r="D90" s="20"/>
      <c r="E90" s="20"/>
      <c r="F90" s="15"/>
      <c r="G90" s="31"/>
      <c r="H90" s="15"/>
      <c r="I90" s="15"/>
      <c r="J90" s="15"/>
      <c r="K90" s="15"/>
      <c r="L90" s="29"/>
      <c r="M90" s="30" t="str">
        <f t="shared" ca="1" si="4"/>
        <v/>
      </c>
      <c r="N90" s="15"/>
      <c r="O90" t="str">
        <f t="shared" si="5"/>
        <v/>
      </c>
    </row>
    <row r="91" spans="1:15" x14ac:dyDescent="0.3">
      <c r="A91" s="15"/>
      <c r="B91" s="29"/>
      <c r="C91" s="15"/>
      <c r="D91" s="20"/>
      <c r="E91" s="20"/>
      <c r="F91" s="15"/>
      <c r="G91" s="31"/>
      <c r="H91" s="15"/>
      <c r="I91" s="15"/>
      <c r="J91" s="15"/>
      <c r="K91" s="15"/>
      <c r="L91" s="29"/>
      <c r="M91" s="30" t="str">
        <f t="shared" ca="1" si="4"/>
        <v/>
      </c>
      <c r="N91" s="15"/>
      <c r="O91" t="str">
        <f t="shared" si="5"/>
        <v/>
      </c>
    </row>
    <row r="92" spans="1:15" x14ac:dyDescent="0.3">
      <c r="A92" s="15"/>
      <c r="B92" s="29"/>
      <c r="C92" s="15"/>
      <c r="D92" s="20"/>
      <c r="E92" s="20"/>
      <c r="F92" s="15"/>
      <c r="G92" s="31"/>
      <c r="H92" s="15"/>
      <c r="I92" s="15"/>
      <c r="J92" s="15"/>
      <c r="K92" s="15"/>
      <c r="L92" s="29"/>
      <c r="M92" s="30" t="str">
        <f t="shared" ca="1" si="4"/>
        <v/>
      </c>
      <c r="N92" s="15"/>
      <c r="O92" t="str">
        <f t="shared" si="5"/>
        <v/>
      </c>
    </row>
    <row r="93" spans="1:15" x14ac:dyDescent="0.3">
      <c r="A93" s="15"/>
      <c r="B93" s="29"/>
      <c r="C93" s="15"/>
      <c r="D93" s="20"/>
      <c r="E93" s="20"/>
      <c r="F93" s="15"/>
      <c r="G93" s="31"/>
      <c r="H93" s="15"/>
      <c r="I93" s="15"/>
      <c r="J93" s="15"/>
      <c r="K93" s="15"/>
      <c r="L93" s="29"/>
      <c r="M93" s="30" t="str">
        <f t="shared" ca="1" si="4"/>
        <v/>
      </c>
      <c r="N93" s="15"/>
      <c r="O93" t="str">
        <f t="shared" si="5"/>
        <v/>
      </c>
    </row>
    <row r="94" spans="1:15" x14ac:dyDescent="0.3">
      <c r="A94" s="15"/>
      <c r="B94" s="29"/>
      <c r="C94" s="15"/>
      <c r="D94" s="20"/>
      <c r="E94" s="20"/>
      <c r="F94" s="15"/>
      <c r="G94" s="31"/>
      <c r="H94" s="15"/>
      <c r="I94" s="15"/>
      <c r="J94" s="15"/>
      <c r="K94" s="15"/>
      <c r="L94" s="29"/>
      <c r="M94" s="30" t="str">
        <f t="shared" ca="1" si="4"/>
        <v/>
      </c>
      <c r="N94" s="15"/>
      <c r="O94" t="str">
        <f t="shared" si="5"/>
        <v/>
      </c>
    </row>
    <row r="95" spans="1:15" x14ac:dyDescent="0.3">
      <c r="A95" s="15"/>
      <c r="B95" s="29"/>
      <c r="C95" s="15"/>
      <c r="D95" s="20"/>
      <c r="E95" s="20"/>
      <c r="F95" s="15"/>
      <c r="G95" s="31"/>
      <c r="H95" s="15"/>
      <c r="I95" s="15"/>
      <c r="J95" s="15"/>
      <c r="K95" s="15"/>
      <c r="L95" s="29"/>
      <c r="M95" s="30" t="str">
        <f t="shared" ca="1" si="4"/>
        <v/>
      </c>
      <c r="N95" s="15"/>
      <c r="O95" t="str">
        <f t="shared" si="5"/>
        <v/>
      </c>
    </row>
    <row r="96" spans="1:15" x14ac:dyDescent="0.3">
      <c r="A96" s="15"/>
      <c r="B96" s="29"/>
      <c r="C96" s="15"/>
      <c r="D96" s="20"/>
      <c r="E96" s="20"/>
      <c r="F96" s="15"/>
      <c r="G96" s="31"/>
      <c r="H96" s="15"/>
      <c r="I96" s="15"/>
      <c r="J96" s="15"/>
      <c r="K96" s="15"/>
      <c r="L96" s="29"/>
      <c r="M96" s="30" t="str">
        <f t="shared" ca="1" si="4"/>
        <v/>
      </c>
      <c r="N96" s="15"/>
      <c r="O96" t="str">
        <f t="shared" si="5"/>
        <v/>
      </c>
    </row>
    <row r="97" spans="1:15" x14ac:dyDescent="0.3">
      <c r="A97" s="15"/>
      <c r="B97" s="29"/>
      <c r="C97" s="15"/>
      <c r="D97" s="20"/>
      <c r="E97" s="20"/>
      <c r="F97" s="15"/>
      <c r="G97" s="31"/>
      <c r="H97" s="15"/>
      <c r="I97" s="15"/>
      <c r="J97" s="15"/>
      <c r="K97" s="15"/>
      <c r="L97" s="29"/>
      <c r="M97" s="30" t="str">
        <f t="shared" ca="1" si="4"/>
        <v/>
      </c>
      <c r="N97" s="15"/>
      <c r="O97" t="str">
        <f t="shared" si="5"/>
        <v/>
      </c>
    </row>
    <row r="98" spans="1:15" x14ac:dyDescent="0.3">
      <c r="A98" s="15"/>
      <c r="B98" s="29"/>
      <c r="C98" s="15"/>
      <c r="D98" s="20"/>
      <c r="E98" s="20"/>
      <c r="F98" s="15"/>
      <c r="G98" s="31"/>
      <c r="H98" s="15"/>
      <c r="I98" s="15"/>
      <c r="J98" s="15"/>
      <c r="K98" s="15"/>
      <c r="L98" s="29"/>
      <c r="M98" s="30" t="str">
        <f t="shared" ca="1" si="4"/>
        <v/>
      </c>
      <c r="N98" s="15"/>
      <c r="O98" t="str">
        <f t="shared" si="5"/>
        <v/>
      </c>
    </row>
    <row r="99" spans="1:15" x14ac:dyDescent="0.3">
      <c r="A99" s="15"/>
      <c r="B99" s="29"/>
      <c r="C99" s="15"/>
      <c r="D99" s="20"/>
      <c r="E99" s="20"/>
      <c r="F99" s="15"/>
      <c r="G99" s="31"/>
      <c r="H99" s="15"/>
      <c r="I99" s="15"/>
      <c r="J99" s="15"/>
      <c r="K99" s="15"/>
      <c r="L99" s="29"/>
      <c r="M99" s="30" t="str">
        <f t="shared" ca="1" si="4"/>
        <v/>
      </c>
      <c r="N99" s="15"/>
      <c r="O99" t="str">
        <f t="shared" si="5"/>
        <v/>
      </c>
    </row>
    <row r="100" spans="1:15" x14ac:dyDescent="0.3">
      <c r="A100" s="15"/>
      <c r="B100" s="29"/>
      <c r="C100" s="15"/>
      <c r="D100" s="20"/>
      <c r="E100" s="20"/>
      <c r="F100" s="15"/>
      <c r="G100" s="31"/>
      <c r="H100" s="15"/>
      <c r="I100" s="15"/>
      <c r="J100" s="15"/>
      <c r="K100" s="15"/>
      <c r="L100" s="29"/>
      <c r="M100" s="30" t="str">
        <f t="shared" ca="1" si="4"/>
        <v/>
      </c>
      <c r="N100" s="15"/>
      <c r="O100" t="str">
        <f t="shared" si="5"/>
        <v/>
      </c>
    </row>
    <row r="101" spans="1:15" x14ac:dyDescent="0.3">
      <c r="A101" s="15"/>
      <c r="B101" s="29"/>
      <c r="C101" s="15"/>
      <c r="D101" s="20"/>
      <c r="E101" s="20"/>
      <c r="F101" s="15"/>
      <c r="G101" s="31"/>
      <c r="H101" s="15"/>
      <c r="I101" s="15"/>
      <c r="J101" s="15"/>
      <c r="K101" s="15"/>
      <c r="L101" s="29"/>
      <c r="M101" s="30" t="str">
        <f t="shared" ca="1" si="4"/>
        <v/>
      </c>
      <c r="N101" s="15"/>
      <c r="O101" t="str">
        <f t="shared" si="5"/>
        <v/>
      </c>
    </row>
    <row r="102" spans="1:15" x14ac:dyDescent="0.3">
      <c r="A102" s="15"/>
      <c r="B102" s="29"/>
      <c r="C102" s="15"/>
      <c r="D102" s="20"/>
      <c r="E102" s="20"/>
      <c r="F102" s="15"/>
      <c r="G102" s="31"/>
      <c r="H102" s="15"/>
      <c r="I102" s="15"/>
      <c r="J102" s="15"/>
      <c r="K102" s="15"/>
      <c r="L102" s="29"/>
      <c r="M102" s="30" t="str">
        <f t="shared" ref="M102:M133" ca="1" si="6">IF($B102="","",IF($L102&lt;&gt;"",$L102,TODAY())-$B102)</f>
        <v/>
      </c>
      <c r="N102" s="15"/>
      <c r="O102" t="str">
        <f t="shared" ref="O102:O133" si="7">IF($J102="Pending",$M102,"")</f>
        <v/>
      </c>
    </row>
    <row r="103" spans="1:15" x14ac:dyDescent="0.3">
      <c r="A103" s="15"/>
      <c r="B103" s="29"/>
      <c r="C103" s="15"/>
      <c r="D103" s="20"/>
      <c r="E103" s="20"/>
      <c r="F103" s="15"/>
      <c r="G103" s="31"/>
      <c r="H103" s="15"/>
      <c r="I103" s="15"/>
      <c r="J103" s="15"/>
      <c r="K103" s="15"/>
      <c r="L103" s="29"/>
      <c r="M103" s="30" t="str">
        <f t="shared" ca="1" si="6"/>
        <v/>
      </c>
      <c r="N103" s="15"/>
      <c r="O103" t="str">
        <f t="shared" si="7"/>
        <v/>
      </c>
    </row>
    <row r="104" spans="1:15" x14ac:dyDescent="0.3">
      <c r="A104" s="15"/>
      <c r="B104" s="29"/>
      <c r="C104" s="15"/>
      <c r="D104" s="20"/>
      <c r="E104" s="20"/>
      <c r="F104" s="15"/>
      <c r="G104" s="31"/>
      <c r="H104" s="15"/>
      <c r="I104" s="15"/>
      <c r="J104" s="15"/>
      <c r="K104" s="15"/>
      <c r="L104" s="29"/>
      <c r="M104" s="30" t="str">
        <f t="shared" ca="1" si="6"/>
        <v/>
      </c>
      <c r="N104" s="15"/>
      <c r="O104" t="str">
        <f t="shared" si="7"/>
        <v/>
      </c>
    </row>
    <row r="105" spans="1:15" x14ac:dyDescent="0.3">
      <c r="A105" s="15"/>
      <c r="B105" s="29"/>
      <c r="C105" s="15"/>
      <c r="D105" s="20"/>
      <c r="E105" s="20"/>
      <c r="F105" s="15"/>
      <c r="G105" s="31"/>
      <c r="H105" s="15"/>
      <c r="I105" s="15"/>
      <c r="J105" s="15"/>
      <c r="K105" s="15"/>
      <c r="L105" s="29"/>
      <c r="M105" s="30" t="str">
        <f t="shared" ca="1" si="6"/>
        <v/>
      </c>
      <c r="N105" s="15"/>
      <c r="O105" t="str">
        <f t="shared" si="7"/>
        <v/>
      </c>
    </row>
    <row r="106" spans="1:15" x14ac:dyDescent="0.3">
      <c r="A106" s="15"/>
      <c r="B106" s="29"/>
      <c r="C106" s="15"/>
      <c r="D106" s="20"/>
      <c r="E106" s="20"/>
      <c r="F106" s="15"/>
      <c r="G106" s="31"/>
      <c r="H106" s="15"/>
      <c r="I106" s="15"/>
      <c r="J106" s="15"/>
      <c r="K106" s="15"/>
      <c r="L106" s="29"/>
      <c r="M106" s="30" t="str">
        <f t="shared" ca="1" si="6"/>
        <v/>
      </c>
      <c r="N106" s="15"/>
      <c r="O106" t="str">
        <f t="shared" si="7"/>
        <v/>
      </c>
    </row>
    <row r="107" spans="1:15" x14ac:dyDescent="0.3">
      <c r="A107" s="15"/>
      <c r="B107" s="29"/>
      <c r="C107" s="15"/>
      <c r="D107" s="20"/>
      <c r="E107" s="20"/>
      <c r="F107" s="15"/>
      <c r="G107" s="31"/>
      <c r="H107" s="15"/>
      <c r="I107" s="15"/>
      <c r="J107" s="15"/>
      <c r="K107" s="15"/>
      <c r="L107" s="29"/>
      <c r="M107" s="30" t="str">
        <f t="shared" ca="1" si="6"/>
        <v/>
      </c>
      <c r="N107" s="15"/>
      <c r="O107" t="str">
        <f t="shared" si="7"/>
        <v/>
      </c>
    </row>
    <row r="108" spans="1:15" x14ac:dyDescent="0.3">
      <c r="A108" s="15"/>
      <c r="B108" s="29"/>
      <c r="C108" s="15"/>
      <c r="D108" s="20"/>
      <c r="E108" s="20"/>
      <c r="F108" s="15"/>
      <c r="G108" s="31"/>
      <c r="H108" s="15"/>
      <c r="I108" s="15"/>
      <c r="J108" s="15"/>
      <c r="K108" s="15"/>
      <c r="L108" s="29"/>
      <c r="M108" s="30" t="str">
        <f t="shared" ca="1" si="6"/>
        <v/>
      </c>
      <c r="N108" s="15"/>
      <c r="O108" t="str">
        <f t="shared" si="7"/>
        <v/>
      </c>
    </row>
    <row r="109" spans="1:15" x14ac:dyDescent="0.3">
      <c r="A109" s="15"/>
      <c r="B109" s="29"/>
      <c r="C109" s="15"/>
      <c r="D109" s="20"/>
      <c r="E109" s="20"/>
      <c r="F109" s="15"/>
      <c r="G109" s="31"/>
      <c r="H109" s="15"/>
      <c r="I109" s="15"/>
      <c r="J109" s="15"/>
      <c r="K109" s="15"/>
      <c r="L109" s="29"/>
      <c r="M109" s="30" t="str">
        <f t="shared" ca="1" si="6"/>
        <v/>
      </c>
      <c r="N109" s="15"/>
      <c r="O109" t="str">
        <f t="shared" si="7"/>
        <v/>
      </c>
    </row>
    <row r="110" spans="1:15" x14ac:dyDescent="0.3">
      <c r="A110" s="15"/>
      <c r="B110" s="29"/>
      <c r="C110" s="15"/>
      <c r="D110" s="20"/>
      <c r="E110" s="20"/>
      <c r="F110" s="15"/>
      <c r="G110" s="31"/>
      <c r="H110" s="15"/>
      <c r="I110" s="15"/>
      <c r="J110" s="15"/>
      <c r="K110" s="15"/>
      <c r="L110" s="29"/>
      <c r="M110" s="30" t="str">
        <f t="shared" ca="1" si="6"/>
        <v/>
      </c>
      <c r="N110" s="15"/>
      <c r="O110" t="str">
        <f t="shared" si="7"/>
        <v/>
      </c>
    </row>
    <row r="111" spans="1:15" x14ac:dyDescent="0.3">
      <c r="A111" s="15"/>
      <c r="B111" s="29"/>
      <c r="C111" s="15"/>
      <c r="D111" s="20"/>
      <c r="E111" s="20"/>
      <c r="F111" s="15"/>
      <c r="G111" s="31"/>
      <c r="H111" s="15"/>
      <c r="I111" s="15"/>
      <c r="J111" s="15"/>
      <c r="K111" s="15"/>
      <c r="L111" s="29"/>
      <c r="M111" s="30" t="str">
        <f t="shared" ca="1" si="6"/>
        <v/>
      </c>
      <c r="N111" s="15"/>
      <c r="O111" t="str">
        <f t="shared" si="7"/>
        <v/>
      </c>
    </row>
    <row r="112" spans="1:15" x14ac:dyDescent="0.3">
      <c r="A112" s="15"/>
      <c r="B112" s="29"/>
      <c r="C112" s="15"/>
      <c r="D112" s="20"/>
      <c r="E112" s="20"/>
      <c r="F112" s="15"/>
      <c r="G112" s="31"/>
      <c r="H112" s="15"/>
      <c r="I112" s="15"/>
      <c r="J112" s="15"/>
      <c r="K112" s="15"/>
      <c r="L112" s="29"/>
      <c r="M112" s="30" t="str">
        <f t="shared" ca="1" si="6"/>
        <v/>
      </c>
      <c r="N112" s="15"/>
      <c r="O112" t="str">
        <f t="shared" si="7"/>
        <v/>
      </c>
    </row>
    <row r="113" spans="1:15" x14ac:dyDescent="0.3">
      <c r="A113" s="15"/>
      <c r="B113" s="29"/>
      <c r="C113" s="15"/>
      <c r="D113" s="20"/>
      <c r="E113" s="20"/>
      <c r="F113" s="15"/>
      <c r="G113" s="31"/>
      <c r="H113" s="15"/>
      <c r="I113" s="15"/>
      <c r="J113" s="15"/>
      <c r="K113" s="15"/>
      <c r="L113" s="29"/>
      <c r="M113" s="30" t="str">
        <f t="shared" ca="1" si="6"/>
        <v/>
      </c>
      <c r="N113" s="15"/>
      <c r="O113" t="str">
        <f t="shared" si="7"/>
        <v/>
      </c>
    </row>
    <row r="114" spans="1:15" x14ac:dyDescent="0.3">
      <c r="A114" s="15"/>
      <c r="B114" s="29"/>
      <c r="C114" s="15"/>
      <c r="D114" s="20"/>
      <c r="E114" s="20"/>
      <c r="F114" s="15"/>
      <c r="G114" s="31"/>
      <c r="H114" s="15"/>
      <c r="I114" s="15"/>
      <c r="J114" s="15"/>
      <c r="K114" s="15"/>
      <c r="L114" s="29"/>
      <c r="M114" s="30" t="str">
        <f t="shared" ca="1" si="6"/>
        <v/>
      </c>
      <c r="N114" s="15"/>
      <c r="O114" t="str">
        <f t="shared" si="7"/>
        <v/>
      </c>
    </row>
    <row r="115" spans="1:15" x14ac:dyDescent="0.3">
      <c r="A115" s="15"/>
      <c r="B115" s="29"/>
      <c r="C115" s="15"/>
      <c r="D115" s="20"/>
      <c r="E115" s="20"/>
      <c r="F115" s="15"/>
      <c r="G115" s="31"/>
      <c r="H115" s="15"/>
      <c r="I115" s="15"/>
      <c r="J115" s="15"/>
      <c r="K115" s="15"/>
      <c r="L115" s="29"/>
      <c r="M115" s="30" t="str">
        <f t="shared" ca="1" si="6"/>
        <v/>
      </c>
      <c r="N115" s="15"/>
      <c r="O115" t="str">
        <f t="shared" si="7"/>
        <v/>
      </c>
    </row>
    <row r="116" spans="1:15" x14ac:dyDescent="0.3">
      <c r="A116" s="15"/>
      <c r="B116" s="29"/>
      <c r="C116" s="15"/>
      <c r="D116" s="20"/>
      <c r="E116" s="20"/>
      <c r="F116" s="15"/>
      <c r="G116" s="31"/>
      <c r="H116" s="15"/>
      <c r="I116" s="15"/>
      <c r="J116" s="15"/>
      <c r="K116" s="15"/>
      <c r="L116" s="29"/>
      <c r="M116" s="30" t="str">
        <f t="shared" ca="1" si="6"/>
        <v/>
      </c>
      <c r="N116" s="15"/>
      <c r="O116" t="str">
        <f t="shared" si="7"/>
        <v/>
      </c>
    </row>
    <row r="117" spans="1:15" x14ac:dyDescent="0.3">
      <c r="A117" s="15"/>
      <c r="B117" s="29"/>
      <c r="C117" s="15"/>
      <c r="D117" s="20"/>
      <c r="E117" s="20"/>
      <c r="F117" s="15"/>
      <c r="G117" s="31"/>
      <c r="H117" s="15"/>
      <c r="I117" s="15"/>
      <c r="J117" s="15"/>
      <c r="K117" s="15"/>
      <c r="L117" s="29"/>
      <c r="M117" s="30" t="str">
        <f t="shared" ca="1" si="6"/>
        <v/>
      </c>
      <c r="N117" s="15"/>
      <c r="O117" t="str">
        <f t="shared" si="7"/>
        <v/>
      </c>
    </row>
    <row r="118" spans="1:15" x14ac:dyDescent="0.3">
      <c r="A118" s="15"/>
      <c r="B118" s="29"/>
      <c r="C118" s="15"/>
      <c r="D118" s="20"/>
      <c r="E118" s="20"/>
      <c r="F118" s="15"/>
      <c r="G118" s="31"/>
      <c r="H118" s="15"/>
      <c r="I118" s="15"/>
      <c r="J118" s="15"/>
      <c r="K118" s="15"/>
      <c r="L118" s="29"/>
      <c r="M118" s="30" t="str">
        <f t="shared" ca="1" si="6"/>
        <v/>
      </c>
      <c r="N118" s="15"/>
      <c r="O118" t="str">
        <f t="shared" si="7"/>
        <v/>
      </c>
    </row>
    <row r="119" spans="1:15" x14ac:dyDescent="0.3">
      <c r="A119" s="15"/>
      <c r="B119" s="29"/>
      <c r="C119" s="15"/>
      <c r="D119" s="20"/>
      <c r="E119" s="20"/>
      <c r="F119" s="15"/>
      <c r="G119" s="31"/>
      <c r="H119" s="15"/>
      <c r="I119" s="15"/>
      <c r="J119" s="15"/>
      <c r="K119" s="15"/>
      <c r="L119" s="29"/>
      <c r="M119" s="30" t="str">
        <f t="shared" ca="1" si="6"/>
        <v/>
      </c>
      <c r="N119" s="15"/>
      <c r="O119" t="str">
        <f t="shared" si="7"/>
        <v/>
      </c>
    </row>
    <row r="120" spans="1:15" x14ac:dyDescent="0.3">
      <c r="A120" s="15"/>
      <c r="B120" s="29"/>
      <c r="C120" s="15"/>
      <c r="D120" s="20"/>
      <c r="E120" s="20"/>
      <c r="F120" s="15"/>
      <c r="G120" s="31"/>
      <c r="H120" s="15"/>
      <c r="I120" s="15"/>
      <c r="J120" s="15"/>
      <c r="K120" s="15"/>
      <c r="L120" s="29"/>
      <c r="M120" s="30" t="str">
        <f t="shared" ca="1" si="6"/>
        <v/>
      </c>
      <c r="N120" s="15"/>
      <c r="O120" t="str">
        <f t="shared" si="7"/>
        <v/>
      </c>
    </row>
    <row r="121" spans="1:15" x14ac:dyDescent="0.3">
      <c r="A121" s="15"/>
      <c r="B121" s="29"/>
      <c r="C121" s="15"/>
      <c r="D121" s="20"/>
      <c r="E121" s="20"/>
      <c r="F121" s="15"/>
      <c r="G121" s="31"/>
      <c r="H121" s="15"/>
      <c r="I121" s="15"/>
      <c r="J121" s="15"/>
      <c r="K121" s="15"/>
      <c r="L121" s="29"/>
      <c r="M121" s="30" t="str">
        <f t="shared" ca="1" si="6"/>
        <v/>
      </c>
      <c r="N121" s="15"/>
      <c r="O121" t="str">
        <f t="shared" si="7"/>
        <v/>
      </c>
    </row>
    <row r="122" spans="1:15" x14ac:dyDescent="0.3">
      <c r="A122" s="15"/>
      <c r="B122" s="29"/>
      <c r="C122" s="15"/>
      <c r="D122" s="20"/>
      <c r="E122" s="20"/>
      <c r="F122" s="15"/>
      <c r="G122" s="31"/>
      <c r="H122" s="15"/>
      <c r="I122" s="15"/>
      <c r="J122" s="15"/>
      <c r="K122" s="15"/>
      <c r="L122" s="29"/>
      <c r="M122" s="30" t="str">
        <f t="shared" ca="1" si="6"/>
        <v/>
      </c>
      <c r="N122" s="15"/>
      <c r="O122" t="str">
        <f t="shared" si="7"/>
        <v/>
      </c>
    </row>
    <row r="123" spans="1:15" x14ac:dyDescent="0.3">
      <c r="A123" s="15"/>
      <c r="B123" s="29"/>
      <c r="C123" s="15"/>
      <c r="D123" s="20"/>
      <c r="E123" s="20"/>
      <c r="F123" s="15"/>
      <c r="G123" s="31"/>
      <c r="H123" s="15"/>
      <c r="I123" s="15"/>
      <c r="J123" s="15"/>
      <c r="K123" s="15"/>
      <c r="L123" s="29"/>
      <c r="M123" s="30" t="str">
        <f t="shared" ca="1" si="6"/>
        <v/>
      </c>
      <c r="N123" s="15"/>
      <c r="O123" t="str">
        <f t="shared" si="7"/>
        <v/>
      </c>
    </row>
    <row r="124" spans="1:15" x14ac:dyDescent="0.3">
      <c r="A124" s="15"/>
      <c r="B124" s="29"/>
      <c r="C124" s="15"/>
      <c r="D124" s="20"/>
      <c r="E124" s="20"/>
      <c r="F124" s="15"/>
      <c r="G124" s="31"/>
      <c r="H124" s="15"/>
      <c r="I124" s="15"/>
      <c r="J124" s="15"/>
      <c r="K124" s="15"/>
      <c r="L124" s="29"/>
      <c r="M124" s="30" t="str">
        <f t="shared" ca="1" si="6"/>
        <v/>
      </c>
      <c r="N124" s="15"/>
      <c r="O124" t="str">
        <f t="shared" si="7"/>
        <v/>
      </c>
    </row>
    <row r="125" spans="1:15" x14ac:dyDescent="0.3">
      <c r="A125" s="15"/>
      <c r="B125" s="29"/>
      <c r="C125" s="15"/>
      <c r="D125" s="20"/>
      <c r="E125" s="20"/>
      <c r="F125" s="15"/>
      <c r="G125" s="31"/>
      <c r="H125" s="15"/>
      <c r="I125" s="15"/>
      <c r="J125" s="15"/>
      <c r="K125" s="15"/>
      <c r="L125" s="29"/>
      <c r="M125" s="30" t="str">
        <f t="shared" ca="1" si="6"/>
        <v/>
      </c>
      <c r="N125" s="15"/>
      <c r="O125" t="str">
        <f t="shared" si="7"/>
        <v/>
      </c>
    </row>
    <row r="126" spans="1:15" x14ac:dyDescent="0.3">
      <c r="A126" s="15"/>
      <c r="B126" s="29"/>
      <c r="C126" s="15"/>
      <c r="D126" s="20"/>
      <c r="E126" s="20"/>
      <c r="F126" s="15"/>
      <c r="G126" s="31"/>
      <c r="H126" s="15"/>
      <c r="I126" s="15"/>
      <c r="J126" s="15"/>
      <c r="K126" s="15"/>
      <c r="L126" s="29"/>
      <c r="M126" s="30" t="str">
        <f t="shared" ca="1" si="6"/>
        <v/>
      </c>
      <c r="N126" s="15"/>
      <c r="O126" t="str">
        <f t="shared" si="7"/>
        <v/>
      </c>
    </row>
    <row r="127" spans="1:15" x14ac:dyDescent="0.3">
      <c r="A127" s="15"/>
      <c r="B127" s="29"/>
      <c r="C127" s="15"/>
      <c r="D127" s="20"/>
      <c r="E127" s="20"/>
      <c r="F127" s="15"/>
      <c r="G127" s="31"/>
      <c r="H127" s="15"/>
      <c r="I127" s="15"/>
      <c r="J127" s="15"/>
      <c r="K127" s="15"/>
      <c r="L127" s="29"/>
      <c r="M127" s="30" t="str">
        <f t="shared" ca="1" si="6"/>
        <v/>
      </c>
      <c r="N127" s="15"/>
      <c r="O127" t="str">
        <f t="shared" si="7"/>
        <v/>
      </c>
    </row>
    <row r="128" spans="1:15" x14ac:dyDescent="0.3">
      <c r="A128" s="15"/>
      <c r="B128" s="29"/>
      <c r="C128" s="15"/>
      <c r="D128" s="20"/>
      <c r="E128" s="20"/>
      <c r="F128" s="15"/>
      <c r="G128" s="31"/>
      <c r="H128" s="15"/>
      <c r="I128" s="15"/>
      <c r="J128" s="15"/>
      <c r="K128" s="15"/>
      <c r="L128" s="29"/>
      <c r="M128" s="30" t="str">
        <f t="shared" ca="1" si="6"/>
        <v/>
      </c>
      <c r="N128" s="15"/>
      <c r="O128" t="str">
        <f t="shared" si="7"/>
        <v/>
      </c>
    </row>
    <row r="129" spans="1:15" x14ac:dyDescent="0.3">
      <c r="A129" s="15"/>
      <c r="B129" s="29"/>
      <c r="C129" s="15"/>
      <c r="D129" s="20"/>
      <c r="E129" s="20"/>
      <c r="F129" s="15"/>
      <c r="G129" s="31"/>
      <c r="H129" s="15"/>
      <c r="I129" s="15"/>
      <c r="J129" s="15"/>
      <c r="K129" s="15"/>
      <c r="L129" s="29"/>
      <c r="M129" s="30" t="str">
        <f t="shared" ca="1" si="6"/>
        <v/>
      </c>
      <c r="N129" s="15"/>
      <c r="O129" t="str">
        <f t="shared" si="7"/>
        <v/>
      </c>
    </row>
    <row r="130" spans="1:15" x14ac:dyDescent="0.3">
      <c r="A130" s="15"/>
      <c r="B130" s="29"/>
      <c r="C130" s="15"/>
      <c r="D130" s="20"/>
      <c r="E130" s="20"/>
      <c r="F130" s="15"/>
      <c r="G130" s="31"/>
      <c r="H130" s="15"/>
      <c r="I130" s="15"/>
      <c r="J130" s="15"/>
      <c r="K130" s="15"/>
      <c r="L130" s="29"/>
      <c r="M130" s="30" t="str">
        <f t="shared" ca="1" si="6"/>
        <v/>
      </c>
      <c r="N130" s="15"/>
      <c r="O130" t="str">
        <f t="shared" si="7"/>
        <v/>
      </c>
    </row>
    <row r="131" spans="1:15" x14ac:dyDescent="0.3">
      <c r="A131" s="15"/>
      <c r="B131" s="29"/>
      <c r="C131" s="15"/>
      <c r="D131" s="20"/>
      <c r="E131" s="20"/>
      <c r="F131" s="15"/>
      <c r="G131" s="31"/>
      <c r="H131" s="15"/>
      <c r="I131" s="15"/>
      <c r="J131" s="15"/>
      <c r="K131" s="15"/>
      <c r="L131" s="29"/>
      <c r="M131" s="30" t="str">
        <f t="shared" ca="1" si="6"/>
        <v/>
      </c>
      <c r="N131" s="15"/>
      <c r="O131" t="str">
        <f t="shared" si="7"/>
        <v/>
      </c>
    </row>
    <row r="132" spans="1:15" x14ac:dyDescent="0.3">
      <c r="A132" s="15"/>
      <c r="B132" s="29"/>
      <c r="C132" s="15"/>
      <c r="D132" s="20"/>
      <c r="E132" s="20"/>
      <c r="F132" s="15"/>
      <c r="G132" s="31"/>
      <c r="H132" s="15"/>
      <c r="I132" s="15"/>
      <c r="J132" s="15"/>
      <c r="K132" s="15"/>
      <c r="L132" s="29"/>
      <c r="M132" s="30" t="str">
        <f t="shared" ca="1" si="6"/>
        <v/>
      </c>
      <c r="N132" s="15"/>
      <c r="O132" t="str">
        <f t="shared" si="7"/>
        <v/>
      </c>
    </row>
    <row r="133" spans="1:15" x14ac:dyDescent="0.3">
      <c r="A133" s="15"/>
      <c r="B133" s="29"/>
      <c r="C133" s="15"/>
      <c r="D133" s="20"/>
      <c r="E133" s="20"/>
      <c r="F133" s="15"/>
      <c r="G133" s="31"/>
      <c r="H133" s="15"/>
      <c r="I133" s="15"/>
      <c r="J133" s="15"/>
      <c r="K133" s="15"/>
      <c r="L133" s="29"/>
      <c r="M133" s="30" t="str">
        <f t="shared" ca="1" si="6"/>
        <v/>
      </c>
      <c r="N133" s="15"/>
      <c r="O133" t="str">
        <f t="shared" si="7"/>
        <v/>
      </c>
    </row>
    <row r="134" spans="1:15" x14ac:dyDescent="0.3">
      <c r="A134" s="15"/>
      <c r="B134" s="29"/>
      <c r="C134" s="15"/>
      <c r="D134" s="20"/>
      <c r="E134" s="20"/>
      <c r="F134" s="15"/>
      <c r="G134" s="31"/>
      <c r="H134" s="15"/>
      <c r="I134" s="15"/>
      <c r="J134" s="15"/>
      <c r="K134" s="15"/>
      <c r="L134" s="29"/>
      <c r="M134" s="30" t="str">
        <f t="shared" ref="M134:M165" ca="1" si="8">IF($B134="","",IF($L134&lt;&gt;"",$L134,TODAY())-$B134)</f>
        <v/>
      </c>
      <c r="N134" s="15"/>
      <c r="O134" t="str">
        <f t="shared" ref="O134:O165" si="9">IF($J134="Pending",$M134,"")</f>
        <v/>
      </c>
    </row>
    <row r="135" spans="1:15" x14ac:dyDescent="0.3">
      <c r="A135" s="15"/>
      <c r="B135" s="29"/>
      <c r="C135" s="15"/>
      <c r="D135" s="20"/>
      <c r="E135" s="20"/>
      <c r="F135" s="15"/>
      <c r="G135" s="31"/>
      <c r="H135" s="15"/>
      <c r="I135" s="15"/>
      <c r="J135" s="15"/>
      <c r="K135" s="15"/>
      <c r="L135" s="29"/>
      <c r="M135" s="30" t="str">
        <f t="shared" ca="1" si="8"/>
        <v/>
      </c>
      <c r="N135" s="15"/>
      <c r="O135" t="str">
        <f t="shared" si="9"/>
        <v/>
      </c>
    </row>
    <row r="136" spans="1:15" x14ac:dyDescent="0.3">
      <c r="A136" s="15"/>
      <c r="B136" s="29"/>
      <c r="C136" s="15"/>
      <c r="D136" s="20"/>
      <c r="E136" s="20"/>
      <c r="F136" s="15"/>
      <c r="G136" s="31"/>
      <c r="H136" s="15"/>
      <c r="I136" s="15"/>
      <c r="J136" s="15"/>
      <c r="K136" s="15"/>
      <c r="L136" s="29"/>
      <c r="M136" s="30" t="str">
        <f t="shared" ca="1" si="8"/>
        <v/>
      </c>
      <c r="N136" s="15"/>
      <c r="O136" t="str">
        <f t="shared" si="9"/>
        <v/>
      </c>
    </row>
    <row r="137" spans="1:15" x14ac:dyDescent="0.3">
      <c r="A137" s="15"/>
      <c r="B137" s="29"/>
      <c r="C137" s="15"/>
      <c r="D137" s="20"/>
      <c r="E137" s="20"/>
      <c r="F137" s="15"/>
      <c r="G137" s="31"/>
      <c r="H137" s="15"/>
      <c r="I137" s="15"/>
      <c r="J137" s="15"/>
      <c r="K137" s="15"/>
      <c r="L137" s="29"/>
      <c r="M137" s="30" t="str">
        <f t="shared" ca="1" si="8"/>
        <v/>
      </c>
      <c r="N137" s="15"/>
      <c r="O137" t="str">
        <f t="shared" si="9"/>
        <v/>
      </c>
    </row>
    <row r="138" spans="1:15" x14ac:dyDescent="0.3">
      <c r="A138" s="15"/>
      <c r="B138" s="29"/>
      <c r="C138" s="15"/>
      <c r="D138" s="20"/>
      <c r="E138" s="20"/>
      <c r="F138" s="15"/>
      <c r="G138" s="31"/>
      <c r="H138" s="15"/>
      <c r="I138" s="15"/>
      <c r="J138" s="15"/>
      <c r="K138" s="15"/>
      <c r="L138" s="29"/>
      <c r="M138" s="30" t="str">
        <f t="shared" ca="1" si="8"/>
        <v/>
      </c>
      <c r="N138" s="15"/>
      <c r="O138" t="str">
        <f t="shared" si="9"/>
        <v/>
      </c>
    </row>
    <row r="139" spans="1:15" x14ac:dyDescent="0.3">
      <c r="A139" s="15"/>
      <c r="B139" s="29"/>
      <c r="C139" s="15"/>
      <c r="D139" s="20"/>
      <c r="E139" s="20"/>
      <c r="F139" s="15"/>
      <c r="G139" s="31"/>
      <c r="H139" s="15"/>
      <c r="I139" s="15"/>
      <c r="J139" s="15"/>
      <c r="K139" s="15"/>
      <c r="L139" s="29"/>
      <c r="M139" s="30" t="str">
        <f t="shared" ca="1" si="8"/>
        <v/>
      </c>
      <c r="N139" s="15"/>
      <c r="O139" t="str">
        <f t="shared" si="9"/>
        <v/>
      </c>
    </row>
    <row r="140" spans="1:15" x14ac:dyDescent="0.3">
      <c r="A140" s="15"/>
      <c r="B140" s="29"/>
      <c r="C140" s="15"/>
      <c r="D140" s="20"/>
      <c r="E140" s="20"/>
      <c r="F140" s="15"/>
      <c r="G140" s="31"/>
      <c r="H140" s="15"/>
      <c r="I140" s="15"/>
      <c r="J140" s="15"/>
      <c r="K140" s="15"/>
      <c r="L140" s="29"/>
      <c r="M140" s="30" t="str">
        <f t="shared" ca="1" si="8"/>
        <v/>
      </c>
      <c r="N140" s="15"/>
      <c r="O140" t="str">
        <f t="shared" si="9"/>
        <v/>
      </c>
    </row>
    <row r="141" spans="1:15" x14ac:dyDescent="0.3">
      <c r="A141" s="15"/>
      <c r="B141" s="29"/>
      <c r="C141" s="15"/>
      <c r="D141" s="20"/>
      <c r="E141" s="20"/>
      <c r="F141" s="15"/>
      <c r="G141" s="31"/>
      <c r="H141" s="15"/>
      <c r="I141" s="15"/>
      <c r="J141" s="15"/>
      <c r="K141" s="15"/>
      <c r="L141" s="29"/>
      <c r="M141" s="30" t="str">
        <f t="shared" ca="1" si="8"/>
        <v/>
      </c>
      <c r="N141" s="15"/>
      <c r="O141" t="str">
        <f t="shared" si="9"/>
        <v/>
      </c>
    </row>
    <row r="142" spans="1:15" x14ac:dyDescent="0.3">
      <c r="A142" s="15"/>
      <c r="B142" s="29"/>
      <c r="C142" s="15"/>
      <c r="D142" s="20"/>
      <c r="E142" s="20"/>
      <c r="F142" s="15"/>
      <c r="G142" s="31"/>
      <c r="H142" s="15"/>
      <c r="I142" s="15"/>
      <c r="J142" s="15"/>
      <c r="K142" s="15"/>
      <c r="L142" s="29"/>
      <c r="M142" s="30" t="str">
        <f t="shared" ca="1" si="8"/>
        <v/>
      </c>
      <c r="N142" s="15"/>
      <c r="O142" t="str">
        <f t="shared" si="9"/>
        <v/>
      </c>
    </row>
    <row r="143" spans="1:15" x14ac:dyDescent="0.3">
      <c r="A143" s="15"/>
      <c r="B143" s="29"/>
      <c r="C143" s="15"/>
      <c r="D143" s="20"/>
      <c r="E143" s="20"/>
      <c r="F143" s="15"/>
      <c r="G143" s="31"/>
      <c r="H143" s="15"/>
      <c r="I143" s="15"/>
      <c r="J143" s="15"/>
      <c r="K143" s="15"/>
      <c r="L143" s="29"/>
      <c r="M143" s="30" t="str">
        <f t="shared" ca="1" si="8"/>
        <v/>
      </c>
      <c r="N143" s="15"/>
      <c r="O143" t="str">
        <f t="shared" si="9"/>
        <v/>
      </c>
    </row>
    <row r="144" spans="1:15" x14ac:dyDescent="0.3">
      <c r="A144" s="15"/>
      <c r="B144" s="29"/>
      <c r="C144" s="15"/>
      <c r="D144" s="20"/>
      <c r="E144" s="20"/>
      <c r="F144" s="15"/>
      <c r="G144" s="31"/>
      <c r="H144" s="15"/>
      <c r="I144" s="15"/>
      <c r="J144" s="15"/>
      <c r="K144" s="15"/>
      <c r="L144" s="29"/>
      <c r="M144" s="30" t="str">
        <f t="shared" ca="1" si="8"/>
        <v/>
      </c>
      <c r="N144" s="15"/>
      <c r="O144" t="str">
        <f t="shared" si="9"/>
        <v/>
      </c>
    </row>
    <row r="145" spans="1:15" x14ac:dyDescent="0.3">
      <c r="A145" s="15"/>
      <c r="B145" s="29"/>
      <c r="C145" s="15"/>
      <c r="D145" s="20"/>
      <c r="E145" s="20"/>
      <c r="F145" s="15"/>
      <c r="G145" s="31"/>
      <c r="H145" s="15"/>
      <c r="I145" s="15"/>
      <c r="J145" s="15"/>
      <c r="K145" s="15"/>
      <c r="L145" s="29"/>
      <c r="M145" s="30" t="str">
        <f t="shared" ca="1" si="8"/>
        <v/>
      </c>
      <c r="N145" s="15"/>
      <c r="O145" t="str">
        <f t="shared" si="9"/>
        <v/>
      </c>
    </row>
    <row r="146" spans="1:15" x14ac:dyDescent="0.3">
      <c r="A146" s="15"/>
      <c r="B146" s="29"/>
      <c r="C146" s="15"/>
      <c r="D146" s="20"/>
      <c r="E146" s="20"/>
      <c r="F146" s="15"/>
      <c r="G146" s="31"/>
      <c r="H146" s="15"/>
      <c r="I146" s="15"/>
      <c r="J146" s="15"/>
      <c r="K146" s="15"/>
      <c r="L146" s="29"/>
      <c r="M146" s="30" t="str">
        <f t="shared" ca="1" si="8"/>
        <v/>
      </c>
      <c r="N146" s="15"/>
      <c r="O146" t="str">
        <f t="shared" si="9"/>
        <v/>
      </c>
    </row>
    <row r="147" spans="1:15" x14ac:dyDescent="0.3">
      <c r="A147" s="15"/>
      <c r="B147" s="29"/>
      <c r="C147" s="15"/>
      <c r="D147" s="20"/>
      <c r="E147" s="20"/>
      <c r="F147" s="15"/>
      <c r="G147" s="31"/>
      <c r="H147" s="15"/>
      <c r="I147" s="15"/>
      <c r="J147" s="15"/>
      <c r="K147" s="15"/>
      <c r="L147" s="29"/>
      <c r="M147" s="30" t="str">
        <f t="shared" ca="1" si="8"/>
        <v/>
      </c>
      <c r="N147" s="15"/>
      <c r="O147" t="str">
        <f t="shared" si="9"/>
        <v/>
      </c>
    </row>
    <row r="148" spans="1:15" x14ac:dyDescent="0.3">
      <c r="A148" s="15"/>
      <c r="B148" s="29"/>
      <c r="C148" s="15"/>
      <c r="D148" s="20"/>
      <c r="E148" s="20"/>
      <c r="F148" s="15"/>
      <c r="G148" s="31"/>
      <c r="H148" s="15"/>
      <c r="I148" s="15"/>
      <c r="J148" s="15"/>
      <c r="K148" s="15"/>
      <c r="L148" s="29"/>
      <c r="M148" s="30" t="str">
        <f t="shared" ca="1" si="8"/>
        <v/>
      </c>
      <c r="N148" s="15"/>
      <c r="O148" t="str">
        <f t="shared" si="9"/>
        <v/>
      </c>
    </row>
    <row r="149" spans="1:15" x14ac:dyDescent="0.3">
      <c r="A149" s="15"/>
      <c r="B149" s="29"/>
      <c r="C149" s="15"/>
      <c r="D149" s="20"/>
      <c r="E149" s="20"/>
      <c r="F149" s="15"/>
      <c r="G149" s="31"/>
      <c r="H149" s="15"/>
      <c r="I149" s="15"/>
      <c r="J149" s="15"/>
      <c r="K149" s="15"/>
      <c r="L149" s="29"/>
      <c r="M149" s="30" t="str">
        <f t="shared" ca="1" si="8"/>
        <v/>
      </c>
      <c r="N149" s="15"/>
      <c r="O149" t="str">
        <f t="shared" si="9"/>
        <v/>
      </c>
    </row>
    <row r="150" spans="1:15" x14ac:dyDescent="0.3">
      <c r="A150" s="15"/>
      <c r="B150" s="29"/>
      <c r="C150" s="15"/>
      <c r="D150" s="20"/>
      <c r="E150" s="20"/>
      <c r="F150" s="15"/>
      <c r="G150" s="31"/>
      <c r="H150" s="15"/>
      <c r="I150" s="15"/>
      <c r="J150" s="15"/>
      <c r="K150" s="15"/>
      <c r="L150" s="29"/>
      <c r="M150" s="30" t="str">
        <f t="shared" ca="1" si="8"/>
        <v/>
      </c>
      <c r="N150" s="15"/>
      <c r="O150" t="str">
        <f t="shared" si="9"/>
        <v/>
      </c>
    </row>
    <row r="151" spans="1:15" x14ac:dyDescent="0.3">
      <c r="A151" s="15"/>
      <c r="B151" s="29"/>
      <c r="C151" s="15"/>
      <c r="D151" s="20"/>
      <c r="E151" s="20"/>
      <c r="F151" s="15"/>
      <c r="G151" s="31"/>
      <c r="H151" s="15"/>
      <c r="I151" s="15"/>
      <c r="J151" s="15"/>
      <c r="K151" s="15"/>
      <c r="L151" s="29"/>
      <c r="M151" s="30" t="str">
        <f t="shared" ca="1" si="8"/>
        <v/>
      </c>
      <c r="N151" s="15"/>
      <c r="O151" t="str">
        <f t="shared" si="9"/>
        <v/>
      </c>
    </row>
    <row r="152" spans="1:15" x14ac:dyDescent="0.3">
      <c r="A152" s="15"/>
      <c r="B152" s="29"/>
      <c r="C152" s="15"/>
      <c r="D152" s="20"/>
      <c r="E152" s="20"/>
      <c r="F152" s="15"/>
      <c r="G152" s="31"/>
      <c r="H152" s="15"/>
      <c r="I152" s="15"/>
      <c r="J152" s="15"/>
      <c r="K152" s="15"/>
      <c r="L152" s="29"/>
      <c r="M152" s="30" t="str">
        <f t="shared" ca="1" si="8"/>
        <v/>
      </c>
      <c r="N152" s="15"/>
      <c r="O152" t="str">
        <f t="shared" si="9"/>
        <v/>
      </c>
    </row>
    <row r="153" spans="1:15" x14ac:dyDescent="0.3">
      <c r="A153" s="15"/>
      <c r="B153" s="29"/>
      <c r="C153" s="15"/>
      <c r="D153" s="20"/>
      <c r="E153" s="20"/>
      <c r="F153" s="15"/>
      <c r="G153" s="31"/>
      <c r="H153" s="15"/>
      <c r="I153" s="15"/>
      <c r="J153" s="15"/>
      <c r="K153" s="15"/>
      <c r="L153" s="29"/>
      <c r="M153" s="30" t="str">
        <f t="shared" ca="1" si="8"/>
        <v/>
      </c>
      <c r="N153" s="15"/>
      <c r="O153" t="str">
        <f t="shared" si="9"/>
        <v/>
      </c>
    </row>
    <row r="154" spans="1:15" x14ac:dyDescent="0.3">
      <c r="A154" s="15"/>
      <c r="B154" s="29"/>
      <c r="C154" s="15"/>
      <c r="D154" s="20"/>
      <c r="E154" s="20"/>
      <c r="F154" s="15"/>
      <c r="G154" s="31"/>
      <c r="H154" s="15"/>
      <c r="I154" s="15"/>
      <c r="J154" s="15"/>
      <c r="K154" s="15"/>
      <c r="L154" s="29"/>
      <c r="M154" s="30" t="str">
        <f t="shared" ca="1" si="8"/>
        <v/>
      </c>
      <c r="N154" s="15"/>
      <c r="O154" t="str">
        <f t="shared" si="9"/>
        <v/>
      </c>
    </row>
    <row r="155" spans="1:15" x14ac:dyDescent="0.3">
      <c r="A155" s="15"/>
      <c r="B155" s="29"/>
      <c r="C155" s="15"/>
      <c r="D155" s="20"/>
      <c r="E155" s="20"/>
      <c r="F155" s="15"/>
      <c r="G155" s="31"/>
      <c r="H155" s="15"/>
      <c r="I155" s="15"/>
      <c r="J155" s="15"/>
      <c r="K155" s="15"/>
      <c r="L155" s="29"/>
      <c r="M155" s="30" t="str">
        <f t="shared" ca="1" si="8"/>
        <v/>
      </c>
      <c r="N155" s="15"/>
      <c r="O155" t="str">
        <f t="shared" si="9"/>
        <v/>
      </c>
    </row>
    <row r="156" spans="1:15" x14ac:dyDescent="0.3">
      <c r="A156" s="15"/>
      <c r="B156" s="29"/>
      <c r="C156" s="15"/>
      <c r="D156" s="20"/>
      <c r="E156" s="20"/>
      <c r="F156" s="15"/>
      <c r="G156" s="31"/>
      <c r="H156" s="15"/>
      <c r="I156" s="15"/>
      <c r="J156" s="15"/>
      <c r="K156" s="15"/>
      <c r="L156" s="29"/>
      <c r="M156" s="30" t="str">
        <f t="shared" ca="1" si="8"/>
        <v/>
      </c>
      <c r="N156" s="15"/>
      <c r="O156" t="str">
        <f t="shared" si="9"/>
        <v/>
      </c>
    </row>
    <row r="157" spans="1:15" x14ac:dyDescent="0.3">
      <c r="A157" s="15"/>
      <c r="B157" s="29"/>
      <c r="C157" s="15"/>
      <c r="D157" s="20"/>
      <c r="E157" s="20"/>
      <c r="F157" s="15"/>
      <c r="G157" s="31"/>
      <c r="H157" s="15"/>
      <c r="I157" s="15"/>
      <c r="J157" s="15"/>
      <c r="K157" s="15"/>
      <c r="L157" s="29"/>
      <c r="M157" s="30" t="str">
        <f t="shared" ca="1" si="8"/>
        <v/>
      </c>
      <c r="N157" s="15"/>
      <c r="O157" t="str">
        <f t="shared" si="9"/>
        <v/>
      </c>
    </row>
    <row r="158" spans="1:15" x14ac:dyDescent="0.3">
      <c r="A158" s="15"/>
      <c r="B158" s="29"/>
      <c r="C158" s="15"/>
      <c r="D158" s="20"/>
      <c r="E158" s="20"/>
      <c r="F158" s="15"/>
      <c r="G158" s="31"/>
      <c r="H158" s="15"/>
      <c r="I158" s="15"/>
      <c r="J158" s="15"/>
      <c r="K158" s="15"/>
      <c r="L158" s="29"/>
      <c r="M158" s="30" t="str">
        <f t="shared" ca="1" si="8"/>
        <v/>
      </c>
      <c r="N158" s="15"/>
      <c r="O158" t="str">
        <f t="shared" si="9"/>
        <v/>
      </c>
    </row>
    <row r="159" spans="1:15" x14ac:dyDescent="0.3">
      <c r="A159" s="15"/>
      <c r="B159" s="29"/>
      <c r="C159" s="15"/>
      <c r="D159" s="20"/>
      <c r="E159" s="20"/>
      <c r="F159" s="15"/>
      <c r="G159" s="31"/>
      <c r="H159" s="15"/>
      <c r="I159" s="15"/>
      <c r="J159" s="15"/>
      <c r="K159" s="15"/>
      <c r="L159" s="29"/>
      <c r="M159" s="30" t="str">
        <f t="shared" ca="1" si="8"/>
        <v/>
      </c>
      <c r="N159" s="15"/>
      <c r="O159" t="str">
        <f t="shared" si="9"/>
        <v/>
      </c>
    </row>
    <row r="160" spans="1:15" x14ac:dyDescent="0.3">
      <c r="A160" s="15"/>
      <c r="B160" s="29"/>
      <c r="C160" s="15"/>
      <c r="D160" s="20"/>
      <c r="E160" s="20"/>
      <c r="F160" s="15"/>
      <c r="G160" s="31"/>
      <c r="H160" s="15"/>
      <c r="I160" s="15"/>
      <c r="J160" s="15"/>
      <c r="K160" s="15"/>
      <c r="L160" s="29"/>
      <c r="M160" s="30" t="str">
        <f t="shared" ca="1" si="8"/>
        <v/>
      </c>
      <c r="N160" s="15"/>
      <c r="O160" t="str">
        <f t="shared" si="9"/>
        <v/>
      </c>
    </row>
    <row r="161" spans="1:15" x14ac:dyDescent="0.3">
      <c r="A161" s="15"/>
      <c r="B161" s="29"/>
      <c r="C161" s="15"/>
      <c r="D161" s="20"/>
      <c r="E161" s="20"/>
      <c r="F161" s="15"/>
      <c r="G161" s="31"/>
      <c r="H161" s="15"/>
      <c r="I161" s="15"/>
      <c r="J161" s="15"/>
      <c r="K161" s="15"/>
      <c r="L161" s="29"/>
      <c r="M161" s="30" t="str">
        <f t="shared" ca="1" si="8"/>
        <v/>
      </c>
      <c r="N161" s="15"/>
      <c r="O161" t="str">
        <f t="shared" si="9"/>
        <v/>
      </c>
    </row>
    <row r="162" spans="1:15" x14ac:dyDescent="0.3">
      <c r="A162" s="15"/>
      <c r="B162" s="29"/>
      <c r="C162" s="15"/>
      <c r="D162" s="20"/>
      <c r="E162" s="20"/>
      <c r="F162" s="15"/>
      <c r="G162" s="31"/>
      <c r="H162" s="15"/>
      <c r="I162" s="15"/>
      <c r="J162" s="15"/>
      <c r="K162" s="15"/>
      <c r="L162" s="29"/>
      <c r="M162" s="30" t="str">
        <f t="shared" ca="1" si="8"/>
        <v/>
      </c>
      <c r="N162" s="15"/>
      <c r="O162" t="str">
        <f t="shared" si="9"/>
        <v/>
      </c>
    </row>
    <row r="163" spans="1:15" x14ac:dyDescent="0.3">
      <c r="A163" s="15"/>
      <c r="B163" s="29"/>
      <c r="C163" s="15"/>
      <c r="D163" s="20"/>
      <c r="E163" s="20"/>
      <c r="F163" s="15"/>
      <c r="G163" s="31"/>
      <c r="H163" s="15"/>
      <c r="I163" s="15"/>
      <c r="J163" s="15"/>
      <c r="K163" s="15"/>
      <c r="L163" s="29"/>
      <c r="M163" s="30" t="str">
        <f t="shared" ca="1" si="8"/>
        <v/>
      </c>
      <c r="N163" s="15"/>
      <c r="O163" t="str">
        <f t="shared" si="9"/>
        <v/>
      </c>
    </row>
    <row r="164" spans="1:15" x14ac:dyDescent="0.3">
      <c r="A164" s="15"/>
      <c r="B164" s="29"/>
      <c r="C164" s="15"/>
      <c r="D164" s="20"/>
      <c r="E164" s="20"/>
      <c r="F164" s="15"/>
      <c r="G164" s="31"/>
      <c r="H164" s="15"/>
      <c r="I164" s="15"/>
      <c r="J164" s="15"/>
      <c r="K164" s="15"/>
      <c r="L164" s="29"/>
      <c r="M164" s="30" t="str">
        <f t="shared" ca="1" si="8"/>
        <v/>
      </c>
      <c r="N164" s="15"/>
      <c r="O164" t="str">
        <f t="shared" si="9"/>
        <v/>
      </c>
    </row>
    <row r="165" spans="1:15" x14ac:dyDescent="0.3">
      <c r="A165" s="15"/>
      <c r="B165" s="29"/>
      <c r="C165" s="15"/>
      <c r="D165" s="20"/>
      <c r="E165" s="20"/>
      <c r="F165" s="15"/>
      <c r="G165" s="31"/>
      <c r="H165" s="15"/>
      <c r="I165" s="15"/>
      <c r="J165" s="15"/>
      <c r="K165" s="15"/>
      <c r="L165" s="29"/>
      <c r="M165" s="30" t="str">
        <f t="shared" ca="1" si="8"/>
        <v/>
      </c>
      <c r="N165" s="15"/>
      <c r="O165" t="str">
        <f t="shared" si="9"/>
        <v/>
      </c>
    </row>
    <row r="166" spans="1:15" x14ac:dyDescent="0.3">
      <c r="A166" s="15"/>
      <c r="B166" s="29"/>
      <c r="C166" s="15"/>
      <c r="D166" s="20"/>
      <c r="E166" s="20"/>
      <c r="F166" s="15"/>
      <c r="G166" s="31"/>
      <c r="H166" s="15"/>
      <c r="I166" s="15"/>
      <c r="J166" s="15"/>
      <c r="K166" s="15"/>
      <c r="L166" s="29"/>
      <c r="M166" s="30" t="str">
        <f t="shared" ref="M166:M197" ca="1" si="10">IF($B166="","",IF($L166&lt;&gt;"",$L166,TODAY())-$B166)</f>
        <v/>
      </c>
      <c r="N166" s="15"/>
      <c r="O166" t="str">
        <f t="shared" ref="O166:O197" si="11">IF($J166="Pending",$M166,"")</f>
        <v/>
      </c>
    </row>
    <row r="167" spans="1:15" x14ac:dyDescent="0.3">
      <c r="A167" s="15"/>
      <c r="B167" s="29"/>
      <c r="C167" s="15"/>
      <c r="D167" s="20"/>
      <c r="E167" s="20"/>
      <c r="F167" s="15"/>
      <c r="G167" s="31"/>
      <c r="H167" s="15"/>
      <c r="I167" s="15"/>
      <c r="J167" s="15"/>
      <c r="K167" s="15"/>
      <c r="L167" s="29"/>
      <c r="M167" s="30" t="str">
        <f t="shared" ca="1" si="10"/>
        <v/>
      </c>
      <c r="N167" s="15"/>
      <c r="O167" t="str">
        <f t="shared" si="11"/>
        <v/>
      </c>
    </row>
    <row r="168" spans="1:15" x14ac:dyDescent="0.3">
      <c r="A168" s="15"/>
      <c r="B168" s="29"/>
      <c r="C168" s="15"/>
      <c r="D168" s="20"/>
      <c r="E168" s="20"/>
      <c r="F168" s="15"/>
      <c r="G168" s="31"/>
      <c r="H168" s="15"/>
      <c r="I168" s="15"/>
      <c r="J168" s="15"/>
      <c r="K168" s="15"/>
      <c r="L168" s="29"/>
      <c r="M168" s="30" t="str">
        <f t="shared" ca="1" si="10"/>
        <v/>
      </c>
      <c r="N168" s="15"/>
      <c r="O168" t="str">
        <f t="shared" si="11"/>
        <v/>
      </c>
    </row>
    <row r="169" spans="1:15" x14ac:dyDescent="0.3">
      <c r="A169" s="15"/>
      <c r="B169" s="29"/>
      <c r="C169" s="15"/>
      <c r="D169" s="20"/>
      <c r="E169" s="20"/>
      <c r="F169" s="15"/>
      <c r="G169" s="31"/>
      <c r="H169" s="15"/>
      <c r="I169" s="15"/>
      <c r="J169" s="15"/>
      <c r="K169" s="15"/>
      <c r="L169" s="29"/>
      <c r="M169" s="30" t="str">
        <f t="shared" ca="1" si="10"/>
        <v/>
      </c>
      <c r="N169" s="15"/>
      <c r="O169" t="str">
        <f t="shared" si="11"/>
        <v/>
      </c>
    </row>
    <row r="170" spans="1:15" x14ac:dyDescent="0.3">
      <c r="A170" s="15"/>
      <c r="B170" s="29"/>
      <c r="C170" s="15"/>
      <c r="D170" s="20"/>
      <c r="E170" s="20"/>
      <c r="F170" s="15"/>
      <c r="G170" s="31"/>
      <c r="H170" s="15"/>
      <c r="I170" s="15"/>
      <c r="J170" s="15"/>
      <c r="K170" s="15"/>
      <c r="L170" s="29"/>
      <c r="M170" s="30" t="str">
        <f t="shared" ca="1" si="10"/>
        <v/>
      </c>
      <c r="N170" s="15"/>
      <c r="O170" t="str">
        <f t="shared" si="11"/>
        <v/>
      </c>
    </row>
    <row r="171" spans="1:15" x14ac:dyDescent="0.3">
      <c r="A171" s="15"/>
      <c r="B171" s="29"/>
      <c r="C171" s="15"/>
      <c r="D171" s="20"/>
      <c r="E171" s="20"/>
      <c r="F171" s="15"/>
      <c r="G171" s="31"/>
      <c r="H171" s="15"/>
      <c r="I171" s="15"/>
      <c r="J171" s="15"/>
      <c r="K171" s="15"/>
      <c r="L171" s="29"/>
      <c r="M171" s="30" t="str">
        <f t="shared" ca="1" si="10"/>
        <v/>
      </c>
      <c r="N171" s="15"/>
      <c r="O171" t="str">
        <f t="shared" si="11"/>
        <v/>
      </c>
    </row>
    <row r="172" spans="1:15" x14ac:dyDescent="0.3">
      <c r="A172" s="15"/>
      <c r="B172" s="29"/>
      <c r="C172" s="15"/>
      <c r="D172" s="20"/>
      <c r="E172" s="20"/>
      <c r="F172" s="15"/>
      <c r="G172" s="31"/>
      <c r="H172" s="15"/>
      <c r="I172" s="15"/>
      <c r="J172" s="15"/>
      <c r="K172" s="15"/>
      <c r="L172" s="29"/>
      <c r="M172" s="30" t="str">
        <f t="shared" ca="1" si="10"/>
        <v/>
      </c>
      <c r="N172" s="15"/>
      <c r="O172" t="str">
        <f t="shared" si="11"/>
        <v/>
      </c>
    </row>
    <row r="173" spans="1:15" x14ac:dyDescent="0.3">
      <c r="A173" s="15"/>
      <c r="B173" s="29"/>
      <c r="C173" s="15"/>
      <c r="D173" s="20"/>
      <c r="E173" s="20"/>
      <c r="F173" s="15"/>
      <c r="G173" s="31"/>
      <c r="H173" s="15"/>
      <c r="I173" s="15"/>
      <c r="J173" s="15"/>
      <c r="K173" s="15"/>
      <c r="L173" s="29"/>
      <c r="M173" s="30" t="str">
        <f t="shared" ca="1" si="10"/>
        <v/>
      </c>
      <c r="N173" s="15"/>
      <c r="O173" t="str">
        <f t="shared" si="11"/>
        <v/>
      </c>
    </row>
    <row r="174" spans="1:15" x14ac:dyDescent="0.3">
      <c r="A174" s="15"/>
      <c r="B174" s="29"/>
      <c r="C174" s="15"/>
      <c r="D174" s="20"/>
      <c r="E174" s="20"/>
      <c r="F174" s="15"/>
      <c r="G174" s="31"/>
      <c r="H174" s="15"/>
      <c r="I174" s="15"/>
      <c r="J174" s="15"/>
      <c r="K174" s="15"/>
      <c r="L174" s="29"/>
      <c r="M174" s="30" t="str">
        <f t="shared" ca="1" si="10"/>
        <v/>
      </c>
      <c r="N174" s="15"/>
      <c r="O174" t="str">
        <f t="shared" si="11"/>
        <v/>
      </c>
    </row>
    <row r="175" spans="1:15" x14ac:dyDescent="0.3">
      <c r="A175" s="15"/>
      <c r="B175" s="29"/>
      <c r="C175" s="15"/>
      <c r="D175" s="20"/>
      <c r="E175" s="20"/>
      <c r="F175" s="15"/>
      <c r="G175" s="31"/>
      <c r="H175" s="15"/>
      <c r="I175" s="15"/>
      <c r="J175" s="15"/>
      <c r="K175" s="15"/>
      <c r="L175" s="29"/>
      <c r="M175" s="30" t="str">
        <f t="shared" ca="1" si="10"/>
        <v/>
      </c>
      <c r="N175" s="15"/>
      <c r="O175" t="str">
        <f t="shared" si="11"/>
        <v/>
      </c>
    </row>
    <row r="176" spans="1:15" x14ac:dyDescent="0.3">
      <c r="A176" s="15"/>
      <c r="B176" s="29"/>
      <c r="C176" s="15"/>
      <c r="D176" s="20"/>
      <c r="E176" s="20"/>
      <c r="F176" s="15"/>
      <c r="G176" s="31"/>
      <c r="H176" s="15"/>
      <c r="I176" s="15"/>
      <c r="J176" s="15"/>
      <c r="K176" s="15"/>
      <c r="L176" s="29"/>
      <c r="M176" s="30" t="str">
        <f t="shared" ca="1" si="10"/>
        <v/>
      </c>
      <c r="N176" s="15"/>
      <c r="O176" t="str">
        <f t="shared" si="11"/>
        <v/>
      </c>
    </row>
    <row r="177" spans="1:15" x14ac:dyDescent="0.3">
      <c r="A177" s="15"/>
      <c r="B177" s="29"/>
      <c r="C177" s="15"/>
      <c r="D177" s="20"/>
      <c r="E177" s="20"/>
      <c r="F177" s="15"/>
      <c r="G177" s="31"/>
      <c r="H177" s="15"/>
      <c r="I177" s="15"/>
      <c r="J177" s="15"/>
      <c r="K177" s="15"/>
      <c r="L177" s="29"/>
      <c r="M177" s="30" t="str">
        <f t="shared" ca="1" si="10"/>
        <v/>
      </c>
      <c r="N177" s="15"/>
      <c r="O177" t="str">
        <f t="shared" si="11"/>
        <v/>
      </c>
    </row>
    <row r="178" spans="1:15" x14ac:dyDescent="0.3">
      <c r="A178" s="15"/>
      <c r="B178" s="29"/>
      <c r="C178" s="15"/>
      <c r="D178" s="20"/>
      <c r="E178" s="20"/>
      <c r="F178" s="15"/>
      <c r="G178" s="31"/>
      <c r="H178" s="15"/>
      <c r="I178" s="15"/>
      <c r="J178" s="15"/>
      <c r="K178" s="15"/>
      <c r="L178" s="29"/>
      <c r="M178" s="30" t="str">
        <f t="shared" ca="1" si="10"/>
        <v/>
      </c>
      <c r="N178" s="15"/>
      <c r="O178" t="str">
        <f t="shared" si="11"/>
        <v/>
      </c>
    </row>
    <row r="179" spans="1:15" x14ac:dyDescent="0.3">
      <c r="A179" s="15"/>
      <c r="B179" s="29"/>
      <c r="C179" s="15"/>
      <c r="D179" s="20"/>
      <c r="E179" s="20"/>
      <c r="F179" s="15"/>
      <c r="G179" s="31"/>
      <c r="H179" s="15"/>
      <c r="I179" s="15"/>
      <c r="J179" s="15"/>
      <c r="K179" s="15"/>
      <c r="L179" s="29"/>
      <c r="M179" s="30" t="str">
        <f t="shared" ca="1" si="10"/>
        <v/>
      </c>
      <c r="N179" s="15"/>
      <c r="O179" t="str">
        <f t="shared" si="11"/>
        <v/>
      </c>
    </row>
    <row r="180" spans="1:15" x14ac:dyDescent="0.3">
      <c r="A180" s="15"/>
      <c r="B180" s="29"/>
      <c r="C180" s="15"/>
      <c r="D180" s="20"/>
      <c r="E180" s="20"/>
      <c r="F180" s="15"/>
      <c r="G180" s="31"/>
      <c r="H180" s="15"/>
      <c r="I180" s="15"/>
      <c r="J180" s="15"/>
      <c r="K180" s="15"/>
      <c r="L180" s="29"/>
      <c r="M180" s="30" t="str">
        <f t="shared" ca="1" si="10"/>
        <v/>
      </c>
      <c r="N180" s="15"/>
      <c r="O180" t="str">
        <f t="shared" si="11"/>
        <v/>
      </c>
    </row>
    <row r="181" spans="1:15" x14ac:dyDescent="0.3">
      <c r="A181" s="15"/>
      <c r="B181" s="29"/>
      <c r="C181" s="15"/>
      <c r="D181" s="20"/>
      <c r="E181" s="20"/>
      <c r="F181" s="15"/>
      <c r="G181" s="31"/>
      <c r="H181" s="15"/>
      <c r="I181" s="15"/>
      <c r="J181" s="15"/>
      <c r="K181" s="15"/>
      <c r="L181" s="29"/>
      <c r="M181" s="30" t="str">
        <f t="shared" ca="1" si="10"/>
        <v/>
      </c>
      <c r="N181" s="15"/>
      <c r="O181" t="str">
        <f t="shared" si="11"/>
        <v/>
      </c>
    </row>
    <row r="182" spans="1:15" x14ac:dyDescent="0.3">
      <c r="A182" s="15"/>
      <c r="B182" s="29"/>
      <c r="C182" s="15"/>
      <c r="D182" s="20"/>
      <c r="E182" s="20"/>
      <c r="F182" s="15"/>
      <c r="G182" s="31"/>
      <c r="H182" s="15"/>
      <c r="I182" s="15"/>
      <c r="J182" s="15"/>
      <c r="K182" s="15"/>
      <c r="L182" s="29"/>
      <c r="M182" s="30" t="str">
        <f t="shared" ca="1" si="10"/>
        <v/>
      </c>
      <c r="N182" s="15"/>
      <c r="O182" t="str">
        <f t="shared" si="11"/>
        <v/>
      </c>
    </row>
    <row r="183" spans="1:15" x14ac:dyDescent="0.3">
      <c r="A183" s="15"/>
      <c r="B183" s="29"/>
      <c r="C183" s="15"/>
      <c r="D183" s="20"/>
      <c r="E183" s="20"/>
      <c r="F183" s="15"/>
      <c r="G183" s="31"/>
      <c r="H183" s="15"/>
      <c r="I183" s="15"/>
      <c r="J183" s="15"/>
      <c r="K183" s="15"/>
      <c r="L183" s="29"/>
      <c r="M183" s="30" t="str">
        <f t="shared" ca="1" si="10"/>
        <v/>
      </c>
      <c r="N183" s="15"/>
      <c r="O183" t="str">
        <f t="shared" si="11"/>
        <v/>
      </c>
    </row>
    <row r="184" spans="1:15" x14ac:dyDescent="0.3">
      <c r="A184" s="15"/>
      <c r="B184" s="29"/>
      <c r="C184" s="15"/>
      <c r="D184" s="20"/>
      <c r="E184" s="20"/>
      <c r="F184" s="15"/>
      <c r="G184" s="31"/>
      <c r="H184" s="15"/>
      <c r="I184" s="15"/>
      <c r="J184" s="15"/>
      <c r="K184" s="15"/>
      <c r="L184" s="29"/>
      <c r="M184" s="30" t="str">
        <f t="shared" ca="1" si="10"/>
        <v/>
      </c>
      <c r="N184" s="15"/>
      <c r="O184" t="str">
        <f t="shared" si="11"/>
        <v/>
      </c>
    </row>
    <row r="185" spans="1:15" x14ac:dyDescent="0.3">
      <c r="A185" s="15"/>
      <c r="B185" s="29"/>
      <c r="C185" s="15"/>
      <c r="D185" s="20"/>
      <c r="E185" s="20"/>
      <c r="F185" s="15"/>
      <c r="G185" s="31"/>
      <c r="H185" s="15"/>
      <c r="I185" s="15"/>
      <c r="J185" s="15"/>
      <c r="K185" s="15"/>
      <c r="L185" s="29"/>
      <c r="M185" s="30" t="str">
        <f t="shared" ca="1" si="10"/>
        <v/>
      </c>
      <c r="N185" s="15"/>
      <c r="O185" t="str">
        <f t="shared" si="11"/>
        <v/>
      </c>
    </row>
    <row r="186" spans="1:15" x14ac:dyDescent="0.3">
      <c r="A186" s="15"/>
      <c r="B186" s="29"/>
      <c r="C186" s="15"/>
      <c r="D186" s="20"/>
      <c r="E186" s="20"/>
      <c r="F186" s="15"/>
      <c r="G186" s="31"/>
      <c r="H186" s="15"/>
      <c r="I186" s="15"/>
      <c r="J186" s="15"/>
      <c r="K186" s="15"/>
      <c r="L186" s="29"/>
      <c r="M186" s="30" t="str">
        <f t="shared" ca="1" si="10"/>
        <v/>
      </c>
      <c r="N186" s="15"/>
      <c r="O186" t="str">
        <f t="shared" si="11"/>
        <v/>
      </c>
    </row>
    <row r="187" spans="1:15" x14ac:dyDescent="0.3">
      <c r="A187" s="15"/>
      <c r="B187" s="29"/>
      <c r="C187" s="15"/>
      <c r="D187" s="20"/>
      <c r="E187" s="20"/>
      <c r="F187" s="15"/>
      <c r="G187" s="31"/>
      <c r="H187" s="15"/>
      <c r="I187" s="15"/>
      <c r="J187" s="15"/>
      <c r="K187" s="15"/>
      <c r="L187" s="29"/>
      <c r="M187" s="30" t="str">
        <f t="shared" ca="1" si="10"/>
        <v/>
      </c>
      <c r="N187" s="15"/>
      <c r="O187" t="str">
        <f t="shared" si="11"/>
        <v/>
      </c>
    </row>
    <row r="188" spans="1:15" x14ac:dyDescent="0.3">
      <c r="A188" s="15"/>
      <c r="B188" s="29"/>
      <c r="C188" s="15"/>
      <c r="D188" s="20"/>
      <c r="E188" s="20"/>
      <c r="F188" s="15"/>
      <c r="G188" s="31"/>
      <c r="H188" s="15"/>
      <c r="I188" s="15"/>
      <c r="J188" s="15"/>
      <c r="K188" s="15"/>
      <c r="L188" s="29"/>
      <c r="M188" s="30" t="str">
        <f t="shared" ca="1" si="10"/>
        <v/>
      </c>
      <c r="N188" s="15"/>
      <c r="O188" t="str">
        <f t="shared" si="11"/>
        <v/>
      </c>
    </row>
    <row r="189" spans="1:15" x14ac:dyDescent="0.3">
      <c r="A189" s="15"/>
      <c r="B189" s="29"/>
      <c r="C189" s="15"/>
      <c r="D189" s="20"/>
      <c r="E189" s="20"/>
      <c r="F189" s="15"/>
      <c r="G189" s="31"/>
      <c r="H189" s="15"/>
      <c r="I189" s="15"/>
      <c r="J189" s="15"/>
      <c r="K189" s="15"/>
      <c r="L189" s="29"/>
      <c r="M189" s="30" t="str">
        <f t="shared" ca="1" si="10"/>
        <v/>
      </c>
      <c r="N189" s="15"/>
      <c r="O189" t="str">
        <f t="shared" si="11"/>
        <v/>
      </c>
    </row>
    <row r="190" spans="1:15" x14ac:dyDescent="0.3">
      <c r="A190" s="15"/>
      <c r="B190" s="29"/>
      <c r="C190" s="15"/>
      <c r="D190" s="20"/>
      <c r="E190" s="20"/>
      <c r="F190" s="15"/>
      <c r="G190" s="31"/>
      <c r="H190" s="15"/>
      <c r="I190" s="15"/>
      <c r="J190" s="15"/>
      <c r="K190" s="15"/>
      <c r="L190" s="29"/>
      <c r="M190" s="30" t="str">
        <f t="shared" ca="1" si="10"/>
        <v/>
      </c>
      <c r="N190" s="15"/>
      <c r="O190" t="str">
        <f t="shared" si="11"/>
        <v/>
      </c>
    </row>
    <row r="191" spans="1:15" x14ac:dyDescent="0.3">
      <c r="A191" s="15"/>
      <c r="B191" s="29"/>
      <c r="C191" s="15"/>
      <c r="D191" s="20"/>
      <c r="E191" s="20"/>
      <c r="F191" s="15"/>
      <c r="G191" s="31"/>
      <c r="H191" s="15"/>
      <c r="I191" s="15"/>
      <c r="J191" s="15"/>
      <c r="K191" s="15"/>
      <c r="L191" s="29"/>
      <c r="M191" s="30" t="str">
        <f t="shared" ca="1" si="10"/>
        <v/>
      </c>
      <c r="N191" s="15"/>
      <c r="O191" t="str">
        <f t="shared" si="11"/>
        <v/>
      </c>
    </row>
    <row r="192" spans="1:15" x14ac:dyDescent="0.3">
      <c r="A192" s="15"/>
      <c r="B192" s="29"/>
      <c r="C192" s="15"/>
      <c r="D192" s="20"/>
      <c r="E192" s="20"/>
      <c r="F192" s="15"/>
      <c r="G192" s="31"/>
      <c r="H192" s="15"/>
      <c r="I192" s="15"/>
      <c r="J192" s="15"/>
      <c r="K192" s="15"/>
      <c r="L192" s="29"/>
      <c r="M192" s="30" t="str">
        <f t="shared" ca="1" si="10"/>
        <v/>
      </c>
      <c r="N192" s="15"/>
      <c r="O192" t="str">
        <f t="shared" si="11"/>
        <v/>
      </c>
    </row>
    <row r="193" spans="1:15" x14ac:dyDescent="0.3">
      <c r="A193" s="15"/>
      <c r="B193" s="29"/>
      <c r="C193" s="15"/>
      <c r="D193" s="20"/>
      <c r="E193" s="20"/>
      <c r="F193" s="15"/>
      <c r="G193" s="31"/>
      <c r="H193" s="15"/>
      <c r="I193" s="15"/>
      <c r="J193" s="15"/>
      <c r="K193" s="15"/>
      <c r="L193" s="29"/>
      <c r="M193" s="30" t="str">
        <f t="shared" ca="1" si="10"/>
        <v/>
      </c>
      <c r="N193" s="15"/>
      <c r="O193" t="str">
        <f t="shared" si="11"/>
        <v/>
      </c>
    </row>
    <row r="194" spans="1:15" x14ac:dyDescent="0.3">
      <c r="A194" s="15"/>
      <c r="B194" s="29"/>
      <c r="C194" s="15"/>
      <c r="D194" s="20"/>
      <c r="E194" s="20"/>
      <c r="F194" s="15"/>
      <c r="G194" s="31"/>
      <c r="H194" s="15"/>
      <c r="I194" s="15"/>
      <c r="J194" s="15"/>
      <c r="K194" s="15"/>
      <c r="L194" s="29"/>
      <c r="M194" s="30" t="str">
        <f t="shared" ca="1" si="10"/>
        <v/>
      </c>
      <c r="N194" s="15"/>
      <c r="O194" t="str">
        <f t="shared" si="11"/>
        <v/>
      </c>
    </row>
    <row r="195" spans="1:15" x14ac:dyDescent="0.3">
      <c r="A195" s="15"/>
      <c r="B195" s="29"/>
      <c r="C195" s="15"/>
      <c r="D195" s="20"/>
      <c r="E195" s="20"/>
      <c r="F195" s="15"/>
      <c r="G195" s="31"/>
      <c r="H195" s="15"/>
      <c r="I195" s="15"/>
      <c r="J195" s="15"/>
      <c r="K195" s="15"/>
      <c r="L195" s="29"/>
      <c r="M195" s="30" t="str">
        <f t="shared" ca="1" si="10"/>
        <v/>
      </c>
      <c r="N195" s="15"/>
      <c r="O195" t="str">
        <f t="shared" si="11"/>
        <v/>
      </c>
    </row>
    <row r="196" spans="1:15" x14ac:dyDescent="0.3">
      <c r="A196" s="15"/>
      <c r="B196" s="29"/>
      <c r="C196" s="15"/>
      <c r="D196" s="20"/>
      <c r="E196" s="20"/>
      <c r="F196" s="15"/>
      <c r="G196" s="31"/>
      <c r="H196" s="15"/>
      <c r="I196" s="15"/>
      <c r="J196" s="15"/>
      <c r="K196" s="15"/>
      <c r="L196" s="29"/>
      <c r="M196" s="30" t="str">
        <f t="shared" ca="1" si="10"/>
        <v/>
      </c>
      <c r="N196" s="15"/>
      <c r="O196" t="str">
        <f t="shared" si="11"/>
        <v/>
      </c>
    </row>
    <row r="197" spans="1:15" x14ac:dyDescent="0.3">
      <c r="A197" s="15"/>
      <c r="B197" s="29"/>
      <c r="C197" s="15"/>
      <c r="D197" s="20"/>
      <c r="E197" s="20"/>
      <c r="F197" s="15"/>
      <c r="G197" s="31"/>
      <c r="H197" s="15"/>
      <c r="I197" s="15"/>
      <c r="J197" s="15"/>
      <c r="K197" s="15"/>
      <c r="L197" s="29"/>
      <c r="M197" s="30" t="str">
        <f t="shared" ca="1" si="10"/>
        <v/>
      </c>
      <c r="N197" s="15"/>
      <c r="O197" t="str">
        <f t="shared" si="11"/>
        <v/>
      </c>
    </row>
    <row r="198" spans="1:15" x14ac:dyDescent="0.3">
      <c r="A198" s="15"/>
      <c r="B198" s="29"/>
      <c r="C198" s="15"/>
      <c r="D198" s="20"/>
      <c r="E198" s="20"/>
      <c r="F198" s="15"/>
      <c r="G198" s="31"/>
      <c r="H198" s="15"/>
      <c r="I198" s="15"/>
      <c r="J198" s="15"/>
      <c r="K198" s="15"/>
      <c r="L198" s="29"/>
      <c r="M198" s="30" t="str">
        <f t="shared" ref="M198:M205" ca="1" si="12">IF($B198="","",IF($L198&lt;&gt;"",$L198,TODAY())-$B198)</f>
        <v/>
      </c>
      <c r="N198" s="15"/>
      <c r="O198" t="str">
        <f t="shared" ref="O198:O205" si="13">IF($J198="Pending",$M198,"")</f>
        <v/>
      </c>
    </row>
    <row r="199" spans="1:15" x14ac:dyDescent="0.3">
      <c r="A199" s="15"/>
      <c r="B199" s="29"/>
      <c r="C199" s="15"/>
      <c r="D199" s="20"/>
      <c r="E199" s="20"/>
      <c r="F199" s="15"/>
      <c r="G199" s="31"/>
      <c r="H199" s="15"/>
      <c r="I199" s="15"/>
      <c r="J199" s="15"/>
      <c r="K199" s="15"/>
      <c r="L199" s="29"/>
      <c r="M199" s="30" t="str">
        <f t="shared" ca="1" si="12"/>
        <v/>
      </c>
      <c r="N199" s="15"/>
      <c r="O199" t="str">
        <f t="shared" si="13"/>
        <v/>
      </c>
    </row>
    <row r="200" spans="1:15" x14ac:dyDescent="0.3">
      <c r="A200" s="15"/>
      <c r="B200" s="29"/>
      <c r="C200" s="15"/>
      <c r="D200" s="20"/>
      <c r="E200" s="20"/>
      <c r="F200" s="15"/>
      <c r="G200" s="31"/>
      <c r="H200" s="15"/>
      <c r="I200" s="15"/>
      <c r="J200" s="15"/>
      <c r="K200" s="15"/>
      <c r="L200" s="29"/>
      <c r="M200" s="30" t="str">
        <f t="shared" ca="1" si="12"/>
        <v/>
      </c>
      <c r="N200" s="15"/>
      <c r="O200" t="str">
        <f t="shared" si="13"/>
        <v/>
      </c>
    </row>
    <row r="201" spans="1:15" x14ac:dyDescent="0.3">
      <c r="A201" s="15"/>
      <c r="B201" s="29"/>
      <c r="C201" s="15"/>
      <c r="D201" s="20"/>
      <c r="E201" s="20"/>
      <c r="F201" s="15"/>
      <c r="G201" s="31"/>
      <c r="H201" s="15"/>
      <c r="I201" s="15"/>
      <c r="J201" s="15"/>
      <c r="K201" s="15"/>
      <c r="L201" s="29"/>
      <c r="M201" s="30" t="str">
        <f t="shared" ca="1" si="12"/>
        <v/>
      </c>
      <c r="N201" s="15"/>
      <c r="O201" t="str">
        <f t="shared" si="13"/>
        <v/>
      </c>
    </row>
    <row r="202" spans="1:15" x14ac:dyDescent="0.3">
      <c r="A202" s="15"/>
      <c r="B202" s="29"/>
      <c r="C202" s="15"/>
      <c r="D202" s="20"/>
      <c r="E202" s="20"/>
      <c r="F202" s="15"/>
      <c r="G202" s="31"/>
      <c r="H202" s="15"/>
      <c r="I202" s="15"/>
      <c r="J202" s="15"/>
      <c r="K202" s="15"/>
      <c r="L202" s="29"/>
      <c r="M202" s="30" t="str">
        <f t="shared" ca="1" si="12"/>
        <v/>
      </c>
      <c r="N202" s="15"/>
      <c r="O202" t="str">
        <f t="shared" si="13"/>
        <v/>
      </c>
    </row>
    <row r="203" spans="1:15" x14ac:dyDescent="0.3">
      <c r="A203" s="15"/>
      <c r="B203" s="29"/>
      <c r="C203" s="15"/>
      <c r="D203" s="20"/>
      <c r="E203" s="20"/>
      <c r="F203" s="15"/>
      <c r="G203" s="31"/>
      <c r="H203" s="15"/>
      <c r="I203" s="15"/>
      <c r="J203" s="15"/>
      <c r="K203" s="15"/>
      <c r="L203" s="29"/>
      <c r="M203" s="30" t="str">
        <f t="shared" ca="1" si="12"/>
        <v/>
      </c>
      <c r="N203" s="15"/>
      <c r="O203" t="str">
        <f t="shared" si="13"/>
        <v/>
      </c>
    </row>
    <row r="204" spans="1:15" x14ac:dyDescent="0.3">
      <c r="A204" s="15"/>
      <c r="B204" s="29"/>
      <c r="C204" s="15"/>
      <c r="D204" s="20"/>
      <c r="E204" s="20"/>
      <c r="F204" s="15"/>
      <c r="G204" s="31"/>
      <c r="H204" s="15"/>
      <c r="I204" s="15"/>
      <c r="J204" s="15"/>
      <c r="K204" s="15"/>
      <c r="L204" s="29"/>
      <c r="M204" s="30" t="str">
        <f t="shared" ca="1" si="12"/>
        <v/>
      </c>
      <c r="N204" s="15"/>
      <c r="O204" t="str">
        <f t="shared" si="13"/>
        <v/>
      </c>
    </row>
    <row r="205" spans="1:15" x14ac:dyDescent="0.3">
      <c r="A205" s="15"/>
      <c r="B205" s="29"/>
      <c r="C205" s="15"/>
      <c r="D205" s="20"/>
      <c r="E205" s="20"/>
      <c r="F205" s="15"/>
      <c r="G205" s="31"/>
      <c r="H205" s="15"/>
      <c r="I205" s="15"/>
      <c r="J205" s="15"/>
      <c r="K205" s="15"/>
      <c r="L205" s="29"/>
      <c r="M205" s="30" t="str">
        <f t="shared" ca="1" si="12"/>
        <v/>
      </c>
      <c r="N205" s="15"/>
      <c r="O205" t="str">
        <f t="shared" si="13"/>
        <v/>
      </c>
    </row>
  </sheetData>
  <autoFilter ref="A5:N205" xr:uid="{00000000-0009-0000-0000-000005000000}"/>
  <conditionalFormatting sqref="J6:J205">
    <cfRule type="expression" dxfId="7" priority="1">
      <formula>$J6="Approved"</formula>
    </cfRule>
    <cfRule type="expression" dxfId="6" priority="2">
      <formula>$J6="Rejected"</formula>
    </cfRule>
    <cfRule type="expression" dxfId="5" priority="3">
      <formula>$J6="Pending"</formula>
    </cfRule>
  </conditionalFormatting>
  <pageMargins left="0.4" right="0.4" top="1" bottom="1" header="0.5" footer="0.5"/>
  <pageSetup paperSize="9" fitToHeight="0" orientation="landscape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500-000000000000}">
          <x14:formula1>
            <xm:f>Settings!$J$4:$J$9</xm:f>
          </x14:formula1>
          <xm:sqref>F6:F205</xm:sqref>
        </x14:dataValidation>
        <x14:dataValidation type="list" allowBlank="1" xr:uid="{00000000-0002-0000-0500-000001000000}">
          <x14:formula1>
            <xm:f>Settings!$H$4:$H$6</xm:f>
          </x14:formula1>
          <xm:sqref>I6:I205</xm:sqref>
        </x14:dataValidation>
        <x14:dataValidation type="list" allowBlank="1" xr:uid="{00000000-0002-0000-0500-000002000000}">
          <x14:formula1>
            <xm:f>Settings!$I$4:$I$7</xm:f>
          </x14:formula1>
          <xm:sqref>J6:J205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C3AED"/>
    <pageSetUpPr fitToPage="1"/>
  </sheetPr>
  <dimension ref="A1:I16"/>
  <sheetViews>
    <sheetView showGridLines="0" workbookViewId="0"/>
  </sheetViews>
  <sheetFormatPr defaultRowHeight="14.4" x14ac:dyDescent="0.3"/>
  <cols>
    <col min="1" max="1" width="9" customWidth="1"/>
    <col min="2" max="2" width="46" customWidth="1"/>
    <col min="3" max="3" width="12" customWidth="1"/>
    <col min="4" max="4" width="9" customWidth="1"/>
    <col min="5" max="5" width="10" customWidth="1"/>
    <col min="6" max="6" width="4" customWidth="1"/>
    <col min="7" max="7" width="22" customWidth="1"/>
    <col min="8" max="9" width="12" customWidth="1"/>
  </cols>
  <sheetData>
    <row r="1" spans="1:9" ht="25.95" customHeight="1" x14ac:dyDescent="0.4">
      <c r="A1" s="1" t="s">
        <v>171</v>
      </c>
    </row>
    <row r="2" spans="1:9" x14ac:dyDescent="0.3">
      <c r="A2" s="2" t="s">
        <v>172</v>
      </c>
    </row>
    <row r="3" spans="1:9" ht="31.95" customHeight="1" x14ac:dyDescent="0.3">
      <c r="A3" s="39" t="s">
        <v>173</v>
      </c>
      <c r="B3" s="40"/>
      <c r="C3" s="17" t="s">
        <v>174</v>
      </c>
      <c r="G3" s="17" t="s">
        <v>175</v>
      </c>
      <c r="H3" s="17" t="s">
        <v>174</v>
      </c>
      <c r="I3" s="17" t="s">
        <v>176</v>
      </c>
    </row>
    <row r="4" spans="1:9" x14ac:dyDescent="0.3">
      <c r="A4" s="41" t="s">
        <v>177</v>
      </c>
      <c r="B4" s="37"/>
      <c r="C4" s="32">
        <f>COUNTIFS(Risks!$I$6:$I$205,A4,Risks!$M$6:$M$205,"Open")+COUNTIFS(Risks!$I$6:$I$205,A4,Risks!$M$6:$M$205,"Monitoring")</f>
        <v>0</v>
      </c>
      <c r="G4" s="16" t="s">
        <v>38</v>
      </c>
      <c r="H4" s="32">
        <f>COUNTIFS(Issues!$D$6:$D$205,G4,Issues!$H$6:$H$205,"Open")+COUNTIFS(Issues!$D$6:$D$205,G4,Issues!$H$6:$H$205,"In progress")</f>
        <v>1</v>
      </c>
      <c r="I4" s="32">
        <f ca="1">COUNTIFS(Issues!$D$6:$D$205,G4,Issues!$K$6:$K$205,"Overdue")</f>
        <v>0</v>
      </c>
    </row>
    <row r="5" spans="1:9" x14ac:dyDescent="0.3">
      <c r="A5" s="41" t="s">
        <v>38</v>
      </c>
      <c r="B5" s="37"/>
      <c r="C5" s="32">
        <f>COUNTIFS(Risks!$I$6:$I$205,A5,Risks!$M$6:$M$205,"Open")+COUNTIFS(Risks!$I$6:$I$205,A5,Risks!$M$6:$M$205,"Monitoring")</f>
        <v>4</v>
      </c>
      <c r="G5" s="16" t="s">
        <v>46</v>
      </c>
      <c r="H5" s="32">
        <f>COUNTIFS(Issues!$D$6:$D$205,G5,Issues!$H$6:$H$205,"Open")+COUNTIFS(Issues!$D$6:$D$205,G5,Issues!$H$6:$H$205,"In progress")</f>
        <v>1</v>
      </c>
      <c r="I5" s="32">
        <f ca="1">COUNTIFS(Issues!$D$6:$D$205,G5,Issues!$K$6:$K$205,"Overdue")</f>
        <v>1</v>
      </c>
    </row>
    <row r="6" spans="1:9" x14ac:dyDescent="0.3">
      <c r="A6" s="41" t="s">
        <v>46</v>
      </c>
      <c r="B6" s="37"/>
      <c r="C6" s="32">
        <f>COUNTIFS(Risks!$I$6:$I$205,A6,Risks!$M$6:$M$205,"Open")+COUNTIFS(Risks!$I$6:$I$205,A6,Risks!$M$6:$M$205,"Monitoring")</f>
        <v>0</v>
      </c>
      <c r="G6" s="16" t="s">
        <v>52</v>
      </c>
      <c r="H6" s="32">
        <f>COUNTIFS(Issues!$D$6:$D$205,G6,Issues!$H$6:$H$205,"Open")+COUNTIFS(Issues!$D$6:$D$205,G6,Issues!$H$6:$H$205,"In progress")</f>
        <v>0</v>
      </c>
      <c r="I6" s="32">
        <f>COUNTIFS(Issues!$D$6:$D$205,G6,Issues!$K$6:$K$205,"Overdue")</f>
        <v>0</v>
      </c>
    </row>
    <row r="7" spans="1:9" x14ac:dyDescent="0.3">
      <c r="A7" s="41" t="s">
        <v>52</v>
      </c>
      <c r="B7" s="37"/>
      <c r="C7" s="32">
        <f>COUNTIFS(Risks!$I$6:$I$205,A7,Risks!$M$6:$M$205,"Open")+COUNTIFS(Risks!$I$6:$I$205,A7,Risks!$M$6:$M$205,"Monitoring")</f>
        <v>1</v>
      </c>
    </row>
    <row r="8" spans="1:9" x14ac:dyDescent="0.3">
      <c r="A8" s="44" t="s">
        <v>178</v>
      </c>
      <c r="B8" s="37"/>
      <c r="C8" s="33">
        <f ca="1">COUNTIF(Risks!$R$6:$R$205,"Overdue")</f>
        <v>1</v>
      </c>
    </row>
    <row r="9" spans="1:9" ht="31.95" customHeight="1" x14ac:dyDescent="0.3">
      <c r="G9" s="17" t="s">
        <v>179</v>
      </c>
      <c r="H9" s="17" t="s">
        <v>174</v>
      </c>
      <c r="I9" s="17" t="s">
        <v>180</v>
      </c>
    </row>
    <row r="10" spans="1:9" x14ac:dyDescent="0.3">
      <c r="G10" s="16" t="s">
        <v>39</v>
      </c>
      <c r="H10" s="32">
        <f>COUNTIF(Changes!$J$6:$J$205,G10)</f>
        <v>1</v>
      </c>
      <c r="I10" s="32">
        <f>SUMIF(Changes!$J$6:$J$205,G10,Changes!$H$6:$H$205)</f>
        <v>8</v>
      </c>
    </row>
    <row r="11" spans="1:9" ht="31.95" customHeight="1" x14ac:dyDescent="0.3">
      <c r="A11" s="17" t="s">
        <v>71</v>
      </c>
      <c r="B11" s="17" t="s">
        <v>181</v>
      </c>
      <c r="C11" s="17" t="s">
        <v>75</v>
      </c>
      <c r="D11" s="17" t="s">
        <v>78</v>
      </c>
      <c r="E11" s="17" t="s">
        <v>79</v>
      </c>
      <c r="G11" s="16" t="s">
        <v>47</v>
      </c>
      <c r="H11" s="32">
        <f>COUNTIF(Changes!$J$6:$J$205,G11)</f>
        <v>1</v>
      </c>
      <c r="I11" s="32">
        <f>SUMIF(Changes!$J$6:$J$205,G11,Changes!$H$6:$H$205)</f>
        <v>6</v>
      </c>
    </row>
    <row r="12" spans="1:9" ht="43.95" customHeight="1" x14ac:dyDescent="0.3">
      <c r="A12" s="30" t="str">
        <f>IFERROR(INDEX(Risks!$A$6:$A$205,MATCH(LARGE(Risks!$S$6:$S$205,1),Risks!$S$6:$S$205,0)),"")</f>
        <v>R-01</v>
      </c>
      <c r="B12" s="34" t="str">
        <f>IFERROR(INDEX(Risks!$C$6:$C$205,MATCH(LARGE(Risks!$S$6:$S$205,1),Risks!$S$6:$S$205,0)),"")</f>
        <v>Because the sponsor is travelling in the design phase, design approval may be delayed, which would push back the build.</v>
      </c>
      <c r="C12" s="30" t="str">
        <f>IFERROR(INDEX(Risks!$E$6:$E$205,MATCH(LARGE(Risks!$S$6:$S$205,1),Risks!$S$6:$S$205,0)),"")</f>
        <v>Priya</v>
      </c>
      <c r="D12" s="32">
        <f>IFERROR(INDEX(Risks!$H$6:$H$205,MATCH(LARGE(Risks!$S$6:$S$205,1),Risks!$S$6:$S$205,0)),"")</f>
        <v>12</v>
      </c>
      <c r="E12" s="32" t="str">
        <f>IFERROR(INDEX(Risks!$I$6:$I$205,MATCH(LARGE(Risks!$S$6:$S$205,1),Risks!$S$6:$S$205,0)),"")</f>
        <v>High</v>
      </c>
      <c r="G12" s="16" t="s">
        <v>53</v>
      </c>
      <c r="H12" s="32">
        <f>COUNTIF(Changes!$J$6:$J$205,G12)</f>
        <v>0</v>
      </c>
      <c r="I12" s="32">
        <f>SUMIF(Changes!$J$6:$J$205,G12,Changes!$H$6:$H$205)</f>
        <v>0</v>
      </c>
    </row>
    <row r="13" spans="1:9" ht="43.95" customHeight="1" x14ac:dyDescent="0.3">
      <c r="A13" s="30" t="str">
        <f>IFERROR(INDEX(Risks!$A$6:$A$205,MATCH(LARGE(Risks!$S$6:$S$205,2),Risks!$S$6:$S$205,0)),"")</f>
        <v>R-03</v>
      </c>
      <c r="B13" s="34" t="str">
        <f>IFERROR(INDEX(Risks!$C$6:$C$205,MATCH(LARGE(Risks!$S$6:$S$205,2),Risks!$S$6:$S$205,0)),"")</f>
        <v>Because content comes from five departments, pages may arrive late or incomplete, which would delay testing.</v>
      </c>
      <c r="C13" s="30" t="str">
        <f>IFERROR(INDEX(Risks!$E$6:$E$205,MATCH(LARGE(Risks!$S$6:$S$205,2),Risks!$S$6:$S$205,0)),"")</f>
        <v>Sana</v>
      </c>
      <c r="D13" s="32">
        <f>IFERROR(INDEX(Risks!$H$6:$H$205,MATCH(LARGE(Risks!$S$6:$S$205,2),Risks!$S$6:$S$205,0)),"")</f>
        <v>12</v>
      </c>
      <c r="E13" s="32" t="str">
        <f>IFERROR(INDEX(Risks!$I$6:$I$205,MATCH(LARGE(Risks!$S$6:$S$205,2),Risks!$S$6:$S$205,0)),"")</f>
        <v>High</v>
      </c>
      <c r="G13" s="16" t="s">
        <v>58</v>
      </c>
      <c r="H13" s="32">
        <f>COUNTIF(Changes!$J$6:$J$205,G13)</f>
        <v>1</v>
      </c>
      <c r="I13" s="32">
        <f>SUMIF(Changes!$J$6:$J$205,G13,Changes!$H$6:$H$205)</f>
        <v>2</v>
      </c>
    </row>
    <row r="14" spans="1:9" ht="43.95" customHeight="1" x14ac:dyDescent="0.3">
      <c r="A14" s="30" t="str">
        <f>IFERROR(INDEX(Risks!$A$6:$A$205,MATCH(LARGE(Risks!$S$6:$S$205,3),Risks!$S$6:$S$205,0)),"")</f>
        <v>R-05</v>
      </c>
      <c r="B14" s="34" t="str">
        <f>IFERROR(INDEX(Risks!$C$6:$C$205,MATCH(LARGE(Risks!$S$6:$S$205,3),Risks!$S$6:$S$205,0)),"")</f>
        <v>Because the old site has no redirects planned, search engines may drop old pages, which would lose enquiries after launch.</v>
      </c>
      <c r="C14" s="30" t="str">
        <f>IFERROR(INDEX(Risks!$E$6:$E$205,MATCH(LARGE(Risks!$S$6:$S$205,3),Risks!$S$6:$S$205,0)),"")</f>
        <v>Vikram</v>
      </c>
      <c r="D14" s="32">
        <f>IFERROR(INDEX(Risks!$H$6:$H$205,MATCH(LARGE(Risks!$S$6:$S$205,3),Risks!$S$6:$S$205,0)),"")</f>
        <v>12</v>
      </c>
      <c r="E14" s="32" t="str">
        <f>IFERROR(INDEX(Risks!$I$6:$I$205,MATCH(LARGE(Risks!$S$6:$S$205,3),Risks!$S$6:$S$205,0)),"")</f>
        <v>High</v>
      </c>
    </row>
    <row r="15" spans="1:9" ht="43.95" customHeight="1" x14ac:dyDescent="0.3">
      <c r="A15" s="30" t="str">
        <f>IFERROR(INDEX(Risks!$A$6:$A$205,MATCH(LARGE(Risks!$S$6:$S$205,4),Risks!$S$6:$S$205,0)),"")</f>
        <v>R-02</v>
      </c>
      <c r="B15" s="34" t="str">
        <f>IFERROR(INDEX(Risks!$C$6:$C$205,MATCH(LARGE(Risks!$S$6:$S$205,4),Risks!$S$6:$S$205,0)),"")</f>
        <v>Because only one developer knows the hosting set-up, illness or leave may stop the build, which would delay go-live by weeks.</v>
      </c>
      <c r="C15" s="30" t="str">
        <f>IFERROR(INDEX(Risks!$E$6:$E$205,MATCH(LARGE(Risks!$S$6:$S$205,4),Risks!$S$6:$S$205,0)),"")</f>
        <v>Vikram</v>
      </c>
      <c r="D15" s="32">
        <f>IFERROR(INDEX(Risks!$H$6:$H$205,MATCH(LARGE(Risks!$S$6:$S$205,4),Risks!$S$6:$S$205,0)),"")</f>
        <v>10</v>
      </c>
      <c r="E15" s="32" t="str">
        <f>IFERROR(INDEX(Risks!$I$6:$I$205,MATCH(LARGE(Risks!$S$6:$S$205,4),Risks!$S$6:$S$205,0)),"")</f>
        <v>High</v>
      </c>
      <c r="G15" s="35" t="str">
        <f>"Cost of approved changes ("&amp;Settings!$B$3&amp;")"</f>
        <v>Cost of approved changes (USD)</v>
      </c>
      <c r="H15" s="43">
        <f>SUMIF(Changes!$J$6:$J$205,"Approved",Changes!$G$6:$G$205)</f>
        <v>1800</v>
      </c>
      <c r="I15" s="37"/>
    </row>
    <row r="16" spans="1:9" ht="43.95" customHeight="1" x14ac:dyDescent="0.3">
      <c r="A16" s="30" t="str">
        <f>IFERROR(INDEX(Risks!$A$6:$A$205,MATCH(LARGE(Risks!$S$6:$S$205,5),Risks!$S$6:$S$205,0)),"")</f>
        <v>R-04</v>
      </c>
      <c r="B16" s="34" t="str">
        <f>IFERROR(INDEX(Risks!$C$6:$C$205,MATCH(LARGE(Risks!$S$6:$S$205,5),Risks!$S$6:$S$205,0)),"")</f>
        <v>Because the hosting price is in a foreign currency, a currency change may raise the yearly cost, which would exceed the budget line.</v>
      </c>
      <c r="C16" s="30" t="str">
        <f>IFERROR(INDEX(Risks!$E$6:$E$205,MATCH(LARGE(Risks!$S$6:$S$205,5),Risks!$S$6:$S$205,0)),"")</f>
        <v>Finance</v>
      </c>
      <c r="D16" s="32">
        <f>IFERROR(INDEX(Risks!$H$6:$H$205,MATCH(LARGE(Risks!$S$6:$S$205,5),Risks!$S$6:$S$205,0)),"")</f>
        <v>4</v>
      </c>
      <c r="E16" s="32" t="str">
        <f>IFERROR(INDEX(Risks!$I$6:$I$205,MATCH(LARGE(Risks!$S$6:$S$205,5),Risks!$S$6:$S$205,0)),"")</f>
        <v>Low</v>
      </c>
      <c r="G16" s="16" t="s">
        <v>182</v>
      </c>
      <c r="H16" s="42">
        <f ca="1">IF(COUNTIF(Changes!$J$6:$J$205,"Pending")=0,"",MAX(Changes!$O$6:$O$205))</f>
        <v>5</v>
      </c>
      <c r="I16" s="37"/>
    </row>
  </sheetData>
  <sheetProtection sheet="1" formatCells="0" formatColumns="0" formatRows="0" sort="0" autoFilter="0"/>
  <mergeCells count="8">
    <mergeCell ref="A3:B3"/>
    <mergeCell ref="A6:B6"/>
    <mergeCell ref="A4:B4"/>
    <mergeCell ref="A7:B7"/>
    <mergeCell ref="H16:I16"/>
    <mergeCell ref="H15:I15"/>
    <mergeCell ref="A5:B5"/>
    <mergeCell ref="A8:B8"/>
  </mergeCells>
  <conditionalFormatting sqref="A4:C4">
    <cfRule type="expression" dxfId="4" priority="1">
      <formula>$C$4&gt;0</formula>
    </cfRule>
  </conditionalFormatting>
  <conditionalFormatting sqref="E12:E16">
    <cfRule type="expression" dxfId="3" priority="2">
      <formula>$E12="Critical"</formula>
    </cfRule>
    <cfRule type="expression" dxfId="2" priority="3">
      <formula>$E12="High"</formula>
    </cfRule>
    <cfRule type="expression" dxfId="1" priority="4">
      <formula>$E12="Medium"</formula>
    </cfRule>
    <cfRule type="expression" dxfId="0" priority="5">
      <formula>$E12="Low"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How to use</vt:lpstr>
      <vt:lpstr>Settings</vt:lpstr>
      <vt:lpstr>Risks</vt:lpstr>
      <vt:lpstr>Heat Map</vt:lpstr>
      <vt:lpstr>Issues</vt:lpstr>
      <vt:lpstr>Changes</vt:lpstr>
      <vt:lpstr>Dashboard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Risk, Issue &amp; Change Log (Excel)</dc:title>
  <dc:subject>Free Excel risk register, issue log and change request log: probability × impact score with heat colours, a 5×5 heat map, overdue issues and the cost and time impact of approved changes.</dc:subject>
  <dc:creator>Nivesh Sahayak</dc:creator>
  <cp:keywords>Toolkit by GroupChatOn; Designed &amp; Developed by: Nivesh Sahayak</cp:keywords>
  <dc:description>Risk, Issue &amp; Change Log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2026-11-02T18:21:59Z</dcterms:created>
  <dcterms:modified xsi:type="dcterms:W3CDTF">2026-11-02T18:22:54Z</dcterms:modified>
  <cp:category>Project Management</cp:category>
</cp:coreProperties>
</file>