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9D3E0AA4-6379-40DE-AC67-16875A2CE785}"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Suppliers" sheetId="3" r:id="rId3"/>
    <sheet name="Orders" sheetId="4" r:id="rId4"/>
    <sheet name="Receipts" sheetId="5" r:id="rId5"/>
    <sheet name="Pending by supplier" sheetId="6" r:id="rId6"/>
    <sheet name="Lists" sheetId="7" state="hidden" r:id="rId7"/>
  </sheets>
  <definedNames>
    <definedName name="_xlnm._FilterDatabase" localSheetId="3" hidden="1">Orders!$A$3:$R$503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04" i="6" l="1"/>
  <c r="E204" i="6" s="1"/>
  <c r="F204" i="6" s="1"/>
  <c r="D203" i="6"/>
  <c r="A203" i="6"/>
  <c r="E203" i="6" s="1"/>
  <c r="F203" i="6" s="1"/>
  <c r="A202" i="6"/>
  <c r="A201" i="6"/>
  <c r="E201" i="6" s="1"/>
  <c r="F201" i="6" s="1"/>
  <c r="A200" i="6"/>
  <c r="A199" i="6"/>
  <c r="E199" i="6" s="1"/>
  <c r="F199" i="6" s="1"/>
  <c r="E198" i="6"/>
  <c r="F198" i="6" s="1"/>
  <c r="D198" i="6"/>
  <c r="A198" i="6"/>
  <c r="C198" i="6" s="1"/>
  <c r="D197" i="6"/>
  <c r="C197" i="6"/>
  <c r="B197" i="6"/>
  <c r="A197" i="6"/>
  <c r="E197" i="6" s="1"/>
  <c r="F197" i="6" s="1"/>
  <c r="A196" i="6"/>
  <c r="B196" i="6" s="1"/>
  <c r="A195" i="6"/>
  <c r="A194" i="6"/>
  <c r="E194" i="6" s="1"/>
  <c r="F194" i="6" s="1"/>
  <c r="A193" i="6"/>
  <c r="E193" i="6" s="1"/>
  <c r="F193" i="6" s="1"/>
  <c r="A192" i="6"/>
  <c r="A191" i="6"/>
  <c r="E191" i="6" s="1"/>
  <c r="F191" i="6" s="1"/>
  <c r="A190" i="6"/>
  <c r="F189" i="6"/>
  <c r="D189" i="6"/>
  <c r="C189" i="6"/>
  <c r="B189" i="6"/>
  <c r="A189" i="6"/>
  <c r="E189" i="6" s="1"/>
  <c r="A188" i="6"/>
  <c r="E188" i="6" s="1"/>
  <c r="F188" i="6" s="1"/>
  <c r="A187" i="6"/>
  <c r="E187" i="6" s="1"/>
  <c r="F187" i="6" s="1"/>
  <c r="A186" i="6"/>
  <c r="A185" i="6"/>
  <c r="D185" i="6" s="1"/>
  <c r="A184" i="6"/>
  <c r="D183" i="6"/>
  <c r="C183" i="6"/>
  <c r="B183" i="6"/>
  <c r="A183" i="6"/>
  <c r="E183" i="6" s="1"/>
  <c r="F183" i="6" s="1"/>
  <c r="E182" i="6"/>
  <c r="F182" i="6" s="1"/>
  <c r="A182" i="6"/>
  <c r="B182" i="6" s="1"/>
  <c r="A181" i="6"/>
  <c r="E181" i="6" s="1"/>
  <c r="F181" i="6" s="1"/>
  <c r="B180" i="6"/>
  <c r="A180" i="6"/>
  <c r="A179" i="6"/>
  <c r="B178" i="6"/>
  <c r="A178" i="6"/>
  <c r="D178" i="6" s="1"/>
  <c r="A177" i="6"/>
  <c r="A176" i="6"/>
  <c r="C176" i="6" s="1"/>
  <c r="A175" i="6"/>
  <c r="B175" i="6" s="1"/>
  <c r="C174" i="6"/>
  <c r="A174" i="6"/>
  <c r="E174" i="6" s="1"/>
  <c r="F174" i="6" s="1"/>
  <c r="E173" i="6"/>
  <c r="F173" i="6" s="1"/>
  <c r="B173" i="6"/>
  <c r="A173" i="6"/>
  <c r="D173" i="6" s="1"/>
  <c r="A172" i="6"/>
  <c r="B172" i="6" s="1"/>
  <c r="A171" i="6"/>
  <c r="A170" i="6"/>
  <c r="B170" i="6" s="1"/>
  <c r="A169" i="6"/>
  <c r="E169" i="6" s="1"/>
  <c r="F169" i="6" s="1"/>
  <c r="A168" i="6"/>
  <c r="A167" i="6"/>
  <c r="E167" i="6" s="1"/>
  <c r="F167" i="6" s="1"/>
  <c r="A166" i="6"/>
  <c r="A165" i="6"/>
  <c r="D165" i="6" s="1"/>
  <c r="D164" i="6"/>
  <c r="A164" i="6"/>
  <c r="E164" i="6" s="1"/>
  <c r="F164" i="6" s="1"/>
  <c r="A163" i="6"/>
  <c r="A162" i="6"/>
  <c r="A161" i="6"/>
  <c r="B161" i="6" s="1"/>
  <c r="A160" i="6"/>
  <c r="D160" i="6" s="1"/>
  <c r="A159" i="6"/>
  <c r="E159" i="6" s="1"/>
  <c r="F159" i="6" s="1"/>
  <c r="E158" i="6"/>
  <c r="F158" i="6" s="1"/>
  <c r="B158" i="6"/>
  <c r="A158" i="6"/>
  <c r="D158" i="6" s="1"/>
  <c r="A157" i="6"/>
  <c r="A156" i="6"/>
  <c r="B155" i="6"/>
  <c r="A155" i="6"/>
  <c r="A154" i="6"/>
  <c r="E154" i="6" s="1"/>
  <c r="F154" i="6" s="1"/>
  <c r="A153" i="6"/>
  <c r="E153" i="6" s="1"/>
  <c r="F153" i="6" s="1"/>
  <c r="D152" i="6"/>
  <c r="A152" i="6"/>
  <c r="B152" i="6" s="1"/>
  <c r="A151" i="6"/>
  <c r="A150" i="6"/>
  <c r="A149" i="6"/>
  <c r="D149" i="6" s="1"/>
  <c r="A148" i="6"/>
  <c r="D148" i="6" s="1"/>
  <c r="A147" i="6"/>
  <c r="A146" i="6"/>
  <c r="C146" i="6" s="1"/>
  <c r="A145" i="6"/>
  <c r="E145" i="6" s="1"/>
  <c r="F145" i="6" s="1"/>
  <c r="A144" i="6"/>
  <c r="E143" i="6"/>
  <c r="F143" i="6" s="1"/>
  <c r="D143" i="6"/>
  <c r="C143" i="6"/>
  <c r="A143" i="6"/>
  <c r="B143" i="6" s="1"/>
  <c r="A142" i="6"/>
  <c r="B142" i="6" s="1"/>
  <c r="A141" i="6"/>
  <c r="A140" i="6"/>
  <c r="B140" i="6" s="1"/>
  <c r="A139" i="6"/>
  <c r="E138" i="6"/>
  <c r="F138" i="6" s="1"/>
  <c r="D138" i="6"/>
  <c r="B138" i="6"/>
  <c r="A138" i="6"/>
  <c r="C138" i="6" s="1"/>
  <c r="A137" i="6"/>
  <c r="D137" i="6" s="1"/>
  <c r="B136" i="6"/>
  <c r="A136" i="6"/>
  <c r="A135" i="6"/>
  <c r="D134" i="6"/>
  <c r="A134" i="6"/>
  <c r="E134" i="6" s="1"/>
  <c r="F134" i="6" s="1"/>
  <c r="A133" i="6"/>
  <c r="A132" i="6"/>
  <c r="A131" i="6"/>
  <c r="A130" i="6"/>
  <c r="B130" i="6" s="1"/>
  <c r="A129" i="6"/>
  <c r="C129" i="6" s="1"/>
  <c r="A128" i="6"/>
  <c r="E128" i="6" s="1"/>
  <c r="F128" i="6" s="1"/>
  <c r="A127" i="6"/>
  <c r="A126" i="6"/>
  <c r="E126" i="6" s="1"/>
  <c r="F126" i="6" s="1"/>
  <c r="A125" i="6"/>
  <c r="D125" i="6" s="1"/>
  <c r="A124" i="6"/>
  <c r="A123" i="6"/>
  <c r="B123" i="6" s="1"/>
  <c r="E122" i="6"/>
  <c r="F122" i="6" s="1"/>
  <c r="A122" i="6"/>
  <c r="C122" i="6" s="1"/>
  <c r="A121" i="6"/>
  <c r="E121" i="6" s="1"/>
  <c r="F121" i="6" s="1"/>
  <c r="A120" i="6"/>
  <c r="D120" i="6" s="1"/>
  <c r="A119" i="6"/>
  <c r="E119" i="6" s="1"/>
  <c r="F119" i="6" s="1"/>
  <c r="A118" i="6"/>
  <c r="B118" i="6" s="1"/>
  <c r="C117" i="6"/>
  <c r="A117" i="6"/>
  <c r="E117" i="6" s="1"/>
  <c r="F117" i="6" s="1"/>
  <c r="A116" i="6"/>
  <c r="C116" i="6" s="1"/>
  <c r="A115" i="6"/>
  <c r="D115" i="6" s="1"/>
  <c r="A114" i="6"/>
  <c r="A113" i="6"/>
  <c r="E113" i="6" s="1"/>
  <c r="F113" i="6" s="1"/>
  <c r="A112" i="6"/>
  <c r="B112" i="6" s="1"/>
  <c r="A111" i="6"/>
  <c r="E111" i="6" s="1"/>
  <c r="F111" i="6" s="1"/>
  <c r="D110" i="6"/>
  <c r="A110" i="6"/>
  <c r="B110" i="6" s="1"/>
  <c r="A109" i="6"/>
  <c r="A108" i="6"/>
  <c r="E108" i="6" s="1"/>
  <c r="F108" i="6" s="1"/>
  <c r="A107" i="6"/>
  <c r="D107" i="6" s="1"/>
  <c r="A106" i="6"/>
  <c r="D106" i="6" s="1"/>
  <c r="A105" i="6"/>
  <c r="A104" i="6"/>
  <c r="E104" i="6" s="1"/>
  <c r="F104" i="6" s="1"/>
  <c r="A103" i="6"/>
  <c r="E103" i="6" s="1"/>
  <c r="F103" i="6" s="1"/>
  <c r="A102" i="6"/>
  <c r="D102" i="6" s="1"/>
  <c r="A101" i="6"/>
  <c r="A100" i="6"/>
  <c r="E100" i="6" s="1"/>
  <c r="F100" i="6" s="1"/>
  <c r="A99" i="6"/>
  <c r="A98" i="6"/>
  <c r="B98" i="6" s="1"/>
  <c r="A97" i="6"/>
  <c r="A96" i="6"/>
  <c r="C96" i="6" s="1"/>
  <c r="A95" i="6"/>
  <c r="D95" i="6" s="1"/>
  <c r="A94" i="6"/>
  <c r="D94" i="6" s="1"/>
  <c r="A93" i="6"/>
  <c r="A92" i="6"/>
  <c r="C92" i="6" s="1"/>
  <c r="A91" i="6"/>
  <c r="B91" i="6" s="1"/>
  <c r="A90" i="6"/>
  <c r="C90" i="6" s="1"/>
  <c r="A89" i="6"/>
  <c r="C89" i="6" s="1"/>
  <c r="A88" i="6"/>
  <c r="E88" i="6" s="1"/>
  <c r="F88" i="6" s="1"/>
  <c r="A87" i="6"/>
  <c r="A86" i="6"/>
  <c r="A85" i="6"/>
  <c r="E85" i="6" s="1"/>
  <c r="F85" i="6" s="1"/>
  <c r="F84" i="6"/>
  <c r="C84" i="6"/>
  <c r="A84" i="6"/>
  <c r="E84" i="6" s="1"/>
  <c r="A83" i="6"/>
  <c r="E83" i="6" s="1"/>
  <c r="F83" i="6" s="1"/>
  <c r="A82" i="6"/>
  <c r="B82" i="6" s="1"/>
  <c r="A81" i="6"/>
  <c r="D81" i="6" s="1"/>
  <c r="A80" i="6"/>
  <c r="D80" i="6" s="1"/>
  <c r="D79" i="6"/>
  <c r="C79" i="6"/>
  <c r="A79" i="6"/>
  <c r="E79" i="6" s="1"/>
  <c r="F79" i="6" s="1"/>
  <c r="A78" i="6"/>
  <c r="E78" i="6" s="1"/>
  <c r="F78" i="6" s="1"/>
  <c r="E77" i="6"/>
  <c r="F77" i="6" s="1"/>
  <c r="C77" i="6"/>
  <c r="A77" i="6"/>
  <c r="D77" i="6" s="1"/>
  <c r="A76" i="6"/>
  <c r="C76" i="6" s="1"/>
  <c r="A75" i="6"/>
  <c r="E75" i="6" s="1"/>
  <c r="F75" i="6" s="1"/>
  <c r="D74" i="6"/>
  <c r="A74" i="6"/>
  <c r="E74" i="6" s="1"/>
  <c r="F74" i="6" s="1"/>
  <c r="A73" i="6"/>
  <c r="E73" i="6" s="1"/>
  <c r="F73" i="6" s="1"/>
  <c r="A72" i="6"/>
  <c r="B72" i="6" s="1"/>
  <c r="A71" i="6"/>
  <c r="E71" i="6" s="1"/>
  <c r="F71" i="6" s="1"/>
  <c r="A70" i="6"/>
  <c r="C70" i="6" s="1"/>
  <c r="A69" i="6"/>
  <c r="E69" i="6" s="1"/>
  <c r="F69" i="6" s="1"/>
  <c r="E68" i="6"/>
  <c r="F68" i="6" s="1"/>
  <c r="D68" i="6"/>
  <c r="C68" i="6"/>
  <c r="A68" i="6"/>
  <c r="B68" i="6" s="1"/>
  <c r="A67" i="6"/>
  <c r="C67" i="6" s="1"/>
  <c r="A66" i="6"/>
  <c r="D66" i="6" s="1"/>
  <c r="A65" i="6"/>
  <c r="A64" i="6"/>
  <c r="D63" i="6"/>
  <c r="B63" i="6"/>
  <c r="A63" i="6"/>
  <c r="E63" i="6" s="1"/>
  <c r="F63" i="6" s="1"/>
  <c r="D62" i="6"/>
  <c r="A62" i="6"/>
  <c r="E61" i="6"/>
  <c r="F61" i="6" s="1"/>
  <c r="A61" i="6"/>
  <c r="C61" i="6" s="1"/>
  <c r="A60" i="6"/>
  <c r="D60" i="6" s="1"/>
  <c r="A59" i="6"/>
  <c r="E59" i="6" s="1"/>
  <c r="F59" i="6" s="1"/>
  <c r="D58" i="6"/>
  <c r="A58" i="6"/>
  <c r="C58" i="6" s="1"/>
  <c r="A57" i="6"/>
  <c r="E56" i="6"/>
  <c r="F56" i="6" s="1"/>
  <c r="A56" i="6"/>
  <c r="A55" i="6"/>
  <c r="E55" i="6" s="1"/>
  <c r="F55" i="6" s="1"/>
  <c r="A54" i="6"/>
  <c r="B54" i="6" s="1"/>
  <c r="A53" i="6"/>
  <c r="E53" i="6" s="1"/>
  <c r="F53" i="6" s="1"/>
  <c r="D52" i="6"/>
  <c r="C52" i="6"/>
  <c r="A52" i="6"/>
  <c r="B51" i="6"/>
  <c r="A51" i="6"/>
  <c r="C50" i="6"/>
  <c r="A50" i="6"/>
  <c r="A49" i="6"/>
  <c r="D49" i="6" s="1"/>
  <c r="E48" i="6"/>
  <c r="F48" i="6" s="1"/>
  <c r="D48" i="6"/>
  <c r="B48" i="6"/>
  <c r="A48" i="6"/>
  <c r="C48" i="6" s="1"/>
  <c r="A47" i="6"/>
  <c r="E47" i="6" s="1"/>
  <c r="F47" i="6" s="1"/>
  <c r="A46" i="6"/>
  <c r="B46" i="6" s="1"/>
  <c r="A45" i="6"/>
  <c r="D45" i="6" s="1"/>
  <c r="A44" i="6"/>
  <c r="B44" i="6" s="1"/>
  <c r="C43" i="6"/>
  <c r="A43" i="6"/>
  <c r="E43" i="6" s="1"/>
  <c r="F43" i="6" s="1"/>
  <c r="A42" i="6"/>
  <c r="C42" i="6" s="1"/>
  <c r="A41" i="6"/>
  <c r="A40" i="6"/>
  <c r="B40" i="6" s="1"/>
  <c r="F39" i="6"/>
  <c r="D39" i="6"/>
  <c r="B39" i="6"/>
  <c r="A39" i="6"/>
  <c r="E39" i="6" s="1"/>
  <c r="D38" i="6"/>
  <c r="B38" i="6"/>
  <c r="A38" i="6"/>
  <c r="E38" i="6" s="1"/>
  <c r="F38" i="6" s="1"/>
  <c r="A37" i="6"/>
  <c r="D37" i="6" s="1"/>
  <c r="A36" i="6"/>
  <c r="E36" i="6" s="1"/>
  <c r="F36" i="6" s="1"/>
  <c r="A35" i="6"/>
  <c r="C35" i="6" s="1"/>
  <c r="A34" i="6"/>
  <c r="D34" i="6" s="1"/>
  <c r="E33" i="6"/>
  <c r="F33" i="6" s="1"/>
  <c r="D33" i="6"/>
  <c r="A33" i="6"/>
  <c r="C33" i="6" s="1"/>
  <c r="A32" i="6"/>
  <c r="D32" i="6" s="1"/>
  <c r="A31" i="6"/>
  <c r="B31" i="6" s="1"/>
  <c r="A30" i="6"/>
  <c r="B30" i="6" s="1"/>
  <c r="A29" i="6"/>
  <c r="B29" i="6" s="1"/>
  <c r="C28" i="6"/>
  <c r="B28" i="6"/>
  <c r="A28" i="6"/>
  <c r="E28" i="6" s="1"/>
  <c r="F28" i="6" s="1"/>
  <c r="A27" i="6"/>
  <c r="E27" i="6" s="1"/>
  <c r="F27" i="6" s="1"/>
  <c r="A26" i="6"/>
  <c r="E26" i="6" s="1"/>
  <c r="F26" i="6" s="1"/>
  <c r="E25" i="6"/>
  <c r="F25" i="6" s="1"/>
  <c r="C25" i="6"/>
  <c r="A25" i="6"/>
  <c r="D25" i="6" s="1"/>
  <c r="A24" i="6"/>
  <c r="E24" i="6" s="1"/>
  <c r="F24" i="6" s="1"/>
  <c r="E23" i="6"/>
  <c r="F23" i="6" s="1"/>
  <c r="A23" i="6"/>
  <c r="C23" i="6" s="1"/>
  <c r="A22" i="6"/>
  <c r="E22" i="6" s="1"/>
  <c r="F22" i="6" s="1"/>
  <c r="A21" i="6"/>
  <c r="E20" i="6"/>
  <c r="F20" i="6" s="1"/>
  <c r="A20" i="6"/>
  <c r="D20" i="6" s="1"/>
  <c r="A19" i="6"/>
  <c r="A18" i="6"/>
  <c r="E18" i="6" s="1"/>
  <c r="F18" i="6" s="1"/>
  <c r="A17" i="6"/>
  <c r="B17" i="6" s="1"/>
  <c r="A16" i="6"/>
  <c r="A15" i="6"/>
  <c r="A14" i="6"/>
  <c r="E14" i="6" s="1"/>
  <c r="F14" i="6" s="1"/>
  <c r="A13" i="6"/>
  <c r="A12" i="6"/>
  <c r="E12" i="6" s="1"/>
  <c r="F12" i="6" s="1"/>
  <c r="A11" i="6"/>
  <c r="C11" i="6" s="1"/>
  <c r="E10" i="6"/>
  <c r="F10" i="6" s="1"/>
  <c r="A10" i="6"/>
  <c r="D10" i="6" s="1"/>
  <c r="A9" i="6"/>
  <c r="B9" i="6" s="1"/>
  <c r="C8" i="6"/>
  <c r="A8" i="6"/>
  <c r="E8" i="6" s="1"/>
  <c r="F8" i="6" s="1"/>
  <c r="A7" i="6"/>
  <c r="A6" i="6"/>
  <c r="A5" i="6"/>
  <c r="C4" i="6"/>
  <c r="B4" i="6"/>
  <c r="G1003" i="5"/>
  <c r="G1002" i="5"/>
  <c r="G1001" i="5"/>
  <c r="G1000" i="5"/>
  <c r="G999" i="5"/>
  <c r="G998" i="5"/>
  <c r="G997" i="5"/>
  <c r="G996" i="5"/>
  <c r="G995" i="5"/>
  <c r="G994" i="5"/>
  <c r="G993" i="5"/>
  <c r="G992" i="5"/>
  <c r="G991" i="5"/>
  <c r="G990" i="5"/>
  <c r="G989" i="5"/>
  <c r="G988" i="5"/>
  <c r="G987" i="5"/>
  <c r="G986" i="5"/>
  <c r="G985" i="5"/>
  <c r="G984" i="5"/>
  <c r="G983" i="5"/>
  <c r="G982" i="5"/>
  <c r="G981" i="5"/>
  <c r="G980" i="5"/>
  <c r="G979" i="5"/>
  <c r="G978" i="5"/>
  <c r="G977" i="5"/>
  <c r="G976" i="5"/>
  <c r="G975" i="5"/>
  <c r="G974" i="5"/>
  <c r="G973" i="5"/>
  <c r="G972" i="5"/>
  <c r="G971" i="5"/>
  <c r="G970" i="5"/>
  <c r="G969" i="5"/>
  <c r="G968" i="5"/>
  <c r="G967" i="5"/>
  <c r="G966" i="5"/>
  <c r="G965" i="5"/>
  <c r="G964" i="5"/>
  <c r="G963" i="5"/>
  <c r="G962" i="5"/>
  <c r="G961" i="5"/>
  <c r="G960" i="5"/>
  <c r="G959" i="5"/>
  <c r="G958" i="5"/>
  <c r="G957" i="5"/>
  <c r="G956" i="5"/>
  <c r="G955" i="5"/>
  <c r="G954" i="5"/>
  <c r="G953" i="5"/>
  <c r="G952" i="5"/>
  <c r="G951" i="5"/>
  <c r="G950" i="5"/>
  <c r="G949" i="5"/>
  <c r="G948" i="5"/>
  <c r="G947" i="5"/>
  <c r="G946" i="5"/>
  <c r="G945" i="5"/>
  <c r="G944" i="5"/>
  <c r="G943" i="5"/>
  <c r="G942" i="5"/>
  <c r="G941" i="5"/>
  <c r="G940" i="5"/>
  <c r="G939" i="5"/>
  <c r="G938" i="5"/>
  <c r="G937" i="5"/>
  <c r="G936" i="5"/>
  <c r="G935" i="5"/>
  <c r="G934" i="5"/>
  <c r="G933" i="5"/>
  <c r="G932" i="5"/>
  <c r="G931" i="5"/>
  <c r="G930" i="5"/>
  <c r="G929" i="5"/>
  <c r="G928" i="5"/>
  <c r="G927" i="5"/>
  <c r="G926" i="5"/>
  <c r="G925" i="5"/>
  <c r="G924" i="5"/>
  <c r="G923" i="5"/>
  <c r="G922" i="5"/>
  <c r="G921" i="5"/>
  <c r="G920" i="5"/>
  <c r="G919" i="5"/>
  <c r="G918" i="5"/>
  <c r="G917" i="5"/>
  <c r="G916" i="5"/>
  <c r="G915" i="5"/>
  <c r="G914" i="5"/>
  <c r="G913" i="5"/>
  <c r="G912" i="5"/>
  <c r="G911" i="5"/>
  <c r="G910" i="5"/>
  <c r="G909" i="5"/>
  <c r="G908" i="5"/>
  <c r="G907" i="5"/>
  <c r="G906" i="5"/>
  <c r="G905" i="5"/>
  <c r="G904" i="5"/>
  <c r="G903" i="5"/>
  <c r="G902" i="5"/>
  <c r="G901" i="5"/>
  <c r="G900" i="5"/>
  <c r="G899" i="5"/>
  <c r="G898" i="5"/>
  <c r="G897" i="5"/>
  <c r="G896" i="5"/>
  <c r="G895" i="5"/>
  <c r="G894" i="5"/>
  <c r="G893" i="5"/>
  <c r="G892" i="5"/>
  <c r="G891" i="5"/>
  <c r="G890" i="5"/>
  <c r="G889" i="5"/>
  <c r="G888" i="5"/>
  <c r="G887" i="5"/>
  <c r="G886" i="5"/>
  <c r="G885" i="5"/>
  <c r="G884" i="5"/>
  <c r="G883" i="5"/>
  <c r="G882" i="5"/>
  <c r="G881" i="5"/>
  <c r="G880" i="5"/>
  <c r="G879" i="5"/>
  <c r="G878" i="5"/>
  <c r="G877" i="5"/>
  <c r="G876" i="5"/>
  <c r="G875" i="5"/>
  <c r="G874" i="5"/>
  <c r="G873" i="5"/>
  <c r="G872" i="5"/>
  <c r="G871" i="5"/>
  <c r="G870" i="5"/>
  <c r="G869" i="5"/>
  <c r="G868" i="5"/>
  <c r="G867" i="5"/>
  <c r="G866" i="5"/>
  <c r="G865" i="5"/>
  <c r="G864" i="5"/>
  <c r="G863" i="5"/>
  <c r="G862" i="5"/>
  <c r="G861" i="5"/>
  <c r="G860" i="5"/>
  <c r="G859" i="5"/>
  <c r="G858" i="5"/>
  <c r="G857" i="5"/>
  <c r="G856" i="5"/>
  <c r="G855" i="5"/>
  <c r="G854" i="5"/>
  <c r="G853" i="5"/>
  <c r="G852" i="5"/>
  <c r="G851" i="5"/>
  <c r="G850" i="5"/>
  <c r="G849" i="5"/>
  <c r="G848" i="5"/>
  <c r="G847" i="5"/>
  <c r="G846" i="5"/>
  <c r="G845" i="5"/>
  <c r="G844" i="5"/>
  <c r="G843" i="5"/>
  <c r="G842" i="5"/>
  <c r="G841" i="5"/>
  <c r="G840" i="5"/>
  <c r="G839" i="5"/>
  <c r="G838" i="5"/>
  <c r="G837" i="5"/>
  <c r="G836" i="5"/>
  <c r="G835" i="5"/>
  <c r="G834" i="5"/>
  <c r="G833" i="5"/>
  <c r="G832" i="5"/>
  <c r="G831" i="5"/>
  <c r="G830" i="5"/>
  <c r="G829" i="5"/>
  <c r="G828" i="5"/>
  <c r="G827" i="5"/>
  <c r="G826" i="5"/>
  <c r="G825" i="5"/>
  <c r="G824" i="5"/>
  <c r="G823" i="5"/>
  <c r="G822" i="5"/>
  <c r="G821" i="5"/>
  <c r="G820" i="5"/>
  <c r="G819" i="5"/>
  <c r="G818" i="5"/>
  <c r="G817" i="5"/>
  <c r="G816" i="5"/>
  <c r="G815" i="5"/>
  <c r="G814" i="5"/>
  <c r="G813" i="5"/>
  <c r="G812" i="5"/>
  <c r="G811" i="5"/>
  <c r="G810" i="5"/>
  <c r="G809" i="5"/>
  <c r="G808" i="5"/>
  <c r="G807" i="5"/>
  <c r="G806" i="5"/>
  <c r="G805" i="5"/>
  <c r="G804" i="5"/>
  <c r="G803" i="5"/>
  <c r="G802" i="5"/>
  <c r="G801" i="5"/>
  <c r="G800" i="5"/>
  <c r="G799" i="5"/>
  <c r="G798" i="5"/>
  <c r="G797" i="5"/>
  <c r="G796" i="5"/>
  <c r="G795" i="5"/>
  <c r="G794" i="5"/>
  <c r="G793" i="5"/>
  <c r="G792" i="5"/>
  <c r="G791" i="5"/>
  <c r="G790" i="5"/>
  <c r="G789" i="5"/>
  <c r="G788" i="5"/>
  <c r="G787" i="5"/>
  <c r="G786" i="5"/>
  <c r="G785" i="5"/>
  <c r="G784" i="5"/>
  <c r="G783" i="5"/>
  <c r="G782" i="5"/>
  <c r="G781" i="5"/>
  <c r="G780" i="5"/>
  <c r="G779" i="5"/>
  <c r="G778" i="5"/>
  <c r="G777" i="5"/>
  <c r="G776" i="5"/>
  <c r="G775" i="5"/>
  <c r="G774" i="5"/>
  <c r="G773" i="5"/>
  <c r="G772" i="5"/>
  <c r="G771" i="5"/>
  <c r="G770" i="5"/>
  <c r="G769" i="5"/>
  <c r="G768" i="5"/>
  <c r="G767" i="5"/>
  <c r="G766" i="5"/>
  <c r="G765" i="5"/>
  <c r="G764" i="5"/>
  <c r="G763" i="5"/>
  <c r="G762" i="5"/>
  <c r="G761" i="5"/>
  <c r="G760" i="5"/>
  <c r="G759" i="5"/>
  <c r="G758" i="5"/>
  <c r="G757" i="5"/>
  <c r="G756" i="5"/>
  <c r="G755" i="5"/>
  <c r="G754" i="5"/>
  <c r="G753" i="5"/>
  <c r="G752" i="5"/>
  <c r="G751" i="5"/>
  <c r="G750" i="5"/>
  <c r="G749" i="5"/>
  <c r="G748" i="5"/>
  <c r="G747" i="5"/>
  <c r="G746" i="5"/>
  <c r="G745" i="5"/>
  <c r="G744" i="5"/>
  <c r="G743" i="5"/>
  <c r="G742" i="5"/>
  <c r="G741" i="5"/>
  <c r="G740" i="5"/>
  <c r="G739" i="5"/>
  <c r="G738" i="5"/>
  <c r="G737" i="5"/>
  <c r="G736" i="5"/>
  <c r="G735" i="5"/>
  <c r="G734" i="5"/>
  <c r="G733" i="5"/>
  <c r="G732" i="5"/>
  <c r="G731" i="5"/>
  <c r="G730" i="5"/>
  <c r="G729" i="5"/>
  <c r="G728" i="5"/>
  <c r="G727" i="5"/>
  <c r="G726" i="5"/>
  <c r="G725" i="5"/>
  <c r="G724" i="5"/>
  <c r="G723" i="5"/>
  <c r="G722" i="5"/>
  <c r="G721" i="5"/>
  <c r="G720" i="5"/>
  <c r="G719" i="5"/>
  <c r="G718" i="5"/>
  <c r="G717" i="5"/>
  <c r="G716" i="5"/>
  <c r="G715" i="5"/>
  <c r="G714" i="5"/>
  <c r="G713" i="5"/>
  <c r="G712" i="5"/>
  <c r="G711" i="5"/>
  <c r="G710" i="5"/>
  <c r="G709" i="5"/>
  <c r="G708" i="5"/>
  <c r="G707" i="5"/>
  <c r="G706" i="5"/>
  <c r="G705" i="5"/>
  <c r="G704" i="5"/>
  <c r="G703" i="5"/>
  <c r="G702" i="5"/>
  <c r="G701" i="5"/>
  <c r="G700" i="5"/>
  <c r="G699" i="5"/>
  <c r="G698" i="5"/>
  <c r="G697" i="5"/>
  <c r="G696" i="5"/>
  <c r="G695" i="5"/>
  <c r="G694" i="5"/>
  <c r="G693" i="5"/>
  <c r="G692" i="5"/>
  <c r="G691" i="5"/>
  <c r="G690" i="5"/>
  <c r="G689" i="5"/>
  <c r="G688" i="5"/>
  <c r="G687" i="5"/>
  <c r="G686" i="5"/>
  <c r="G685" i="5"/>
  <c r="G684" i="5"/>
  <c r="G683" i="5"/>
  <c r="G682" i="5"/>
  <c r="G681" i="5"/>
  <c r="G680" i="5"/>
  <c r="G679" i="5"/>
  <c r="G678" i="5"/>
  <c r="G677" i="5"/>
  <c r="G676" i="5"/>
  <c r="G675" i="5"/>
  <c r="G674" i="5"/>
  <c r="G673" i="5"/>
  <c r="G672" i="5"/>
  <c r="G671" i="5"/>
  <c r="G670" i="5"/>
  <c r="G669" i="5"/>
  <c r="G668" i="5"/>
  <c r="G667" i="5"/>
  <c r="G666" i="5"/>
  <c r="G665" i="5"/>
  <c r="G664" i="5"/>
  <c r="G663" i="5"/>
  <c r="G662" i="5"/>
  <c r="G661" i="5"/>
  <c r="G660" i="5"/>
  <c r="G659" i="5"/>
  <c r="G658" i="5"/>
  <c r="G657" i="5"/>
  <c r="G656" i="5"/>
  <c r="G655" i="5"/>
  <c r="G654" i="5"/>
  <c r="G653" i="5"/>
  <c r="G652" i="5"/>
  <c r="G651" i="5"/>
  <c r="G650" i="5"/>
  <c r="G649" i="5"/>
  <c r="G648" i="5"/>
  <c r="G647" i="5"/>
  <c r="G646" i="5"/>
  <c r="G645" i="5"/>
  <c r="G644" i="5"/>
  <c r="G643" i="5"/>
  <c r="G642" i="5"/>
  <c r="G641" i="5"/>
  <c r="G640" i="5"/>
  <c r="G639" i="5"/>
  <c r="G638" i="5"/>
  <c r="G637" i="5"/>
  <c r="G636" i="5"/>
  <c r="G635" i="5"/>
  <c r="G634" i="5"/>
  <c r="G633" i="5"/>
  <c r="G632" i="5"/>
  <c r="G631" i="5"/>
  <c r="G630" i="5"/>
  <c r="G629" i="5"/>
  <c r="G628" i="5"/>
  <c r="G627" i="5"/>
  <c r="G626" i="5"/>
  <c r="G625" i="5"/>
  <c r="G624" i="5"/>
  <c r="G623" i="5"/>
  <c r="G622" i="5"/>
  <c r="G621" i="5"/>
  <c r="G620" i="5"/>
  <c r="G619" i="5"/>
  <c r="G618" i="5"/>
  <c r="G617" i="5"/>
  <c r="G616" i="5"/>
  <c r="G615" i="5"/>
  <c r="G614" i="5"/>
  <c r="G613" i="5"/>
  <c r="G612" i="5"/>
  <c r="G611" i="5"/>
  <c r="G610" i="5"/>
  <c r="G609" i="5"/>
  <c r="G608" i="5"/>
  <c r="G607" i="5"/>
  <c r="G606" i="5"/>
  <c r="G605" i="5"/>
  <c r="G604" i="5"/>
  <c r="G603" i="5"/>
  <c r="G602" i="5"/>
  <c r="G601" i="5"/>
  <c r="G600" i="5"/>
  <c r="G599" i="5"/>
  <c r="G598" i="5"/>
  <c r="G597" i="5"/>
  <c r="G596" i="5"/>
  <c r="G595" i="5"/>
  <c r="G594" i="5"/>
  <c r="G593" i="5"/>
  <c r="G592" i="5"/>
  <c r="G591" i="5"/>
  <c r="G590" i="5"/>
  <c r="G589" i="5"/>
  <c r="G588" i="5"/>
  <c r="G587" i="5"/>
  <c r="G586" i="5"/>
  <c r="G585" i="5"/>
  <c r="G584" i="5"/>
  <c r="G583" i="5"/>
  <c r="G582" i="5"/>
  <c r="G581" i="5"/>
  <c r="G580" i="5"/>
  <c r="G579" i="5"/>
  <c r="G578" i="5"/>
  <c r="G577" i="5"/>
  <c r="G576" i="5"/>
  <c r="G575" i="5"/>
  <c r="G574" i="5"/>
  <c r="G573" i="5"/>
  <c r="G572" i="5"/>
  <c r="G571" i="5"/>
  <c r="G570" i="5"/>
  <c r="G569" i="5"/>
  <c r="G568" i="5"/>
  <c r="G567" i="5"/>
  <c r="G566" i="5"/>
  <c r="G565" i="5"/>
  <c r="G564" i="5"/>
  <c r="G563" i="5"/>
  <c r="G562" i="5"/>
  <c r="G561" i="5"/>
  <c r="G560" i="5"/>
  <c r="G559" i="5"/>
  <c r="G558" i="5"/>
  <c r="G557" i="5"/>
  <c r="G556" i="5"/>
  <c r="G555" i="5"/>
  <c r="G554" i="5"/>
  <c r="G553" i="5"/>
  <c r="G552" i="5"/>
  <c r="G551" i="5"/>
  <c r="G550" i="5"/>
  <c r="G549" i="5"/>
  <c r="G548" i="5"/>
  <c r="G547" i="5"/>
  <c r="G546" i="5"/>
  <c r="G545" i="5"/>
  <c r="G544" i="5"/>
  <c r="G543" i="5"/>
  <c r="G542" i="5"/>
  <c r="G541" i="5"/>
  <c r="G540" i="5"/>
  <c r="G539" i="5"/>
  <c r="G538" i="5"/>
  <c r="G537" i="5"/>
  <c r="G536" i="5"/>
  <c r="G535" i="5"/>
  <c r="G534" i="5"/>
  <c r="G533" i="5"/>
  <c r="G532" i="5"/>
  <c r="G531" i="5"/>
  <c r="G530" i="5"/>
  <c r="G529" i="5"/>
  <c r="G528" i="5"/>
  <c r="G527" i="5"/>
  <c r="G526" i="5"/>
  <c r="G525" i="5"/>
  <c r="G524" i="5"/>
  <c r="G523" i="5"/>
  <c r="G522" i="5"/>
  <c r="G521" i="5"/>
  <c r="G520" i="5"/>
  <c r="G519" i="5"/>
  <c r="G518" i="5"/>
  <c r="G517" i="5"/>
  <c r="G516" i="5"/>
  <c r="G515" i="5"/>
  <c r="G514" i="5"/>
  <c r="G513" i="5"/>
  <c r="G512" i="5"/>
  <c r="G511" i="5"/>
  <c r="G510" i="5"/>
  <c r="G509" i="5"/>
  <c r="G508" i="5"/>
  <c r="G507" i="5"/>
  <c r="G506" i="5"/>
  <c r="G505" i="5"/>
  <c r="G504" i="5"/>
  <c r="G503" i="5"/>
  <c r="G502" i="5"/>
  <c r="G501" i="5"/>
  <c r="G500" i="5"/>
  <c r="G499" i="5"/>
  <c r="G498" i="5"/>
  <c r="G497" i="5"/>
  <c r="G496" i="5"/>
  <c r="G495" i="5"/>
  <c r="G494" i="5"/>
  <c r="G493" i="5"/>
  <c r="G492" i="5"/>
  <c r="G491" i="5"/>
  <c r="G490" i="5"/>
  <c r="G489" i="5"/>
  <c r="G488" i="5"/>
  <c r="G487" i="5"/>
  <c r="G486" i="5"/>
  <c r="G485" i="5"/>
  <c r="G484" i="5"/>
  <c r="G483" i="5"/>
  <c r="G482" i="5"/>
  <c r="G481" i="5"/>
  <c r="G480" i="5"/>
  <c r="G479" i="5"/>
  <c r="G478" i="5"/>
  <c r="G477" i="5"/>
  <c r="G476" i="5"/>
  <c r="G475" i="5"/>
  <c r="G474" i="5"/>
  <c r="G473" i="5"/>
  <c r="G472" i="5"/>
  <c r="G471" i="5"/>
  <c r="G470" i="5"/>
  <c r="G469" i="5"/>
  <c r="G468" i="5"/>
  <c r="G467" i="5"/>
  <c r="G466" i="5"/>
  <c r="G465" i="5"/>
  <c r="G464" i="5"/>
  <c r="G463" i="5"/>
  <c r="G462" i="5"/>
  <c r="G461" i="5"/>
  <c r="G460" i="5"/>
  <c r="G459" i="5"/>
  <c r="G458" i="5"/>
  <c r="G457" i="5"/>
  <c r="G456" i="5"/>
  <c r="G455" i="5"/>
  <c r="G454" i="5"/>
  <c r="G453" i="5"/>
  <c r="G452" i="5"/>
  <c r="G451" i="5"/>
  <c r="G450" i="5"/>
  <c r="G449" i="5"/>
  <c r="G448" i="5"/>
  <c r="G447" i="5"/>
  <c r="G446" i="5"/>
  <c r="G445" i="5"/>
  <c r="G444" i="5"/>
  <c r="G443" i="5"/>
  <c r="G442" i="5"/>
  <c r="G441" i="5"/>
  <c r="G440" i="5"/>
  <c r="G439" i="5"/>
  <c r="G438" i="5"/>
  <c r="G437" i="5"/>
  <c r="G436" i="5"/>
  <c r="G435" i="5"/>
  <c r="G434" i="5"/>
  <c r="G433" i="5"/>
  <c r="G432" i="5"/>
  <c r="G431" i="5"/>
  <c r="G430" i="5"/>
  <c r="G429" i="5"/>
  <c r="G428" i="5"/>
  <c r="G427" i="5"/>
  <c r="G426" i="5"/>
  <c r="G425" i="5"/>
  <c r="G424" i="5"/>
  <c r="G423" i="5"/>
  <c r="G422" i="5"/>
  <c r="G421" i="5"/>
  <c r="G420" i="5"/>
  <c r="G419" i="5"/>
  <c r="G418" i="5"/>
  <c r="G417" i="5"/>
  <c r="G416" i="5"/>
  <c r="G415" i="5"/>
  <c r="G414" i="5"/>
  <c r="G413" i="5"/>
  <c r="G412" i="5"/>
  <c r="G411" i="5"/>
  <c r="G410" i="5"/>
  <c r="G409" i="5"/>
  <c r="G408" i="5"/>
  <c r="G407" i="5"/>
  <c r="G406" i="5"/>
  <c r="G405" i="5"/>
  <c r="G404" i="5"/>
  <c r="G403" i="5"/>
  <c r="G402" i="5"/>
  <c r="G401" i="5"/>
  <c r="G400" i="5"/>
  <c r="G399" i="5"/>
  <c r="G398" i="5"/>
  <c r="G397" i="5"/>
  <c r="G396" i="5"/>
  <c r="G395" i="5"/>
  <c r="G394" i="5"/>
  <c r="G393" i="5"/>
  <c r="G392" i="5"/>
  <c r="G391" i="5"/>
  <c r="G390" i="5"/>
  <c r="G389" i="5"/>
  <c r="G388" i="5"/>
  <c r="G387" i="5"/>
  <c r="G386" i="5"/>
  <c r="G385" i="5"/>
  <c r="G384" i="5"/>
  <c r="G383" i="5"/>
  <c r="G382" i="5"/>
  <c r="G381" i="5"/>
  <c r="G380" i="5"/>
  <c r="G379" i="5"/>
  <c r="G378" i="5"/>
  <c r="G377" i="5"/>
  <c r="G376" i="5"/>
  <c r="G375" i="5"/>
  <c r="G374" i="5"/>
  <c r="G373" i="5"/>
  <c r="G372" i="5"/>
  <c r="G371" i="5"/>
  <c r="G370" i="5"/>
  <c r="G369" i="5"/>
  <c r="G368" i="5"/>
  <c r="G367" i="5"/>
  <c r="G366" i="5"/>
  <c r="G365" i="5"/>
  <c r="G364" i="5"/>
  <c r="G363" i="5"/>
  <c r="G362" i="5"/>
  <c r="G361" i="5"/>
  <c r="G360" i="5"/>
  <c r="G359" i="5"/>
  <c r="G358" i="5"/>
  <c r="G357" i="5"/>
  <c r="G356" i="5"/>
  <c r="G355" i="5"/>
  <c r="G354" i="5"/>
  <c r="G353" i="5"/>
  <c r="G352" i="5"/>
  <c r="G351" i="5"/>
  <c r="G350" i="5"/>
  <c r="G349" i="5"/>
  <c r="G348" i="5"/>
  <c r="G347" i="5"/>
  <c r="G346" i="5"/>
  <c r="G345" i="5"/>
  <c r="G344" i="5"/>
  <c r="G343" i="5"/>
  <c r="G342" i="5"/>
  <c r="G341" i="5"/>
  <c r="G340" i="5"/>
  <c r="G339" i="5"/>
  <c r="G338" i="5"/>
  <c r="G337" i="5"/>
  <c r="G336" i="5"/>
  <c r="G335" i="5"/>
  <c r="G334" i="5"/>
  <c r="G333" i="5"/>
  <c r="G332" i="5"/>
  <c r="G331" i="5"/>
  <c r="G330" i="5"/>
  <c r="G329" i="5"/>
  <c r="G328" i="5"/>
  <c r="G327" i="5"/>
  <c r="G326" i="5"/>
  <c r="G325" i="5"/>
  <c r="G324" i="5"/>
  <c r="G323" i="5"/>
  <c r="G322" i="5"/>
  <c r="G321" i="5"/>
  <c r="G320" i="5"/>
  <c r="G319" i="5"/>
  <c r="G318" i="5"/>
  <c r="G317" i="5"/>
  <c r="G316" i="5"/>
  <c r="G315" i="5"/>
  <c r="G314" i="5"/>
  <c r="G313" i="5"/>
  <c r="G312" i="5"/>
  <c r="G311" i="5"/>
  <c r="G310" i="5"/>
  <c r="G309" i="5"/>
  <c r="G308" i="5"/>
  <c r="G307" i="5"/>
  <c r="G306" i="5"/>
  <c r="G305" i="5"/>
  <c r="G304" i="5"/>
  <c r="G303" i="5"/>
  <c r="G302" i="5"/>
  <c r="G301" i="5"/>
  <c r="G300" i="5"/>
  <c r="G299" i="5"/>
  <c r="G298" i="5"/>
  <c r="G297" i="5"/>
  <c r="G296" i="5"/>
  <c r="G295" i="5"/>
  <c r="G294" i="5"/>
  <c r="G293" i="5"/>
  <c r="G292" i="5"/>
  <c r="G291" i="5"/>
  <c r="G290" i="5"/>
  <c r="G289" i="5"/>
  <c r="G288" i="5"/>
  <c r="G287" i="5"/>
  <c r="G286" i="5"/>
  <c r="G285" i="5"/>
  <c r="G284" i="5"/>
  <c r="G283" i="5"/>
  <c r="G282" i="5"/>
  <c r="G281" i="5"/>
  <c r="G280" i="5"/>
  <c r="G279" i="5"/>
  <c r="G278" i="5"/>
  <c r="G277" i="5"/>
  <c r="G276" i="5"/>
  <c r="G275" i="5"/>
  <c r="G274" i="5"/>
  <c r="G273" i="5"/>
  <c r="G272" i="5"/>
  <c r="G271" i="5"/>
  <c r="G270" i="5"/>
  <c r="G269" i="5"/>
  <c r="G268" i="5"/>
  <c r="G267" i="5"/>
  <c r="G266" i="5"/>
  <c r="G265" i="5"/>
  <c r="G264" i="5"/>
  <c r="G263" i="5"/>
  <c r="G262" i="5"/>
  <c r="G261" i="5"/>
  <c r="G260" i="5"/>
  <c r="G259" i="5"/>
  <c r="G258" i="5"/>
  <c r="G257" i="5"/>
  <c r="G256" i="5"/>
  <c r="G255" i="5"/>
  <c r="G254" i="5"/>
  <c r="G253" i="5"/>
  <c r="G252" i="5"/>
  <c r="G251" i="5"/>
  <c r="G250" i="5"/>
  <c r="G249" i="5"/>
  <c r="G248" i="5"/>
  <c r="G247" i="5"/>
  <c r="G246" i="5"/>
  <c r="G245" i="5"/>
  <c r="G244" i="5"/>
  <c r="G243" i="5"/>
  <c r="G242" i="5"/>
  <c r="G241" i="5"/>
  <c r="G240" i="5"/>
  <c r="G239" i="5"/>
  <c r="G238" i="5"/>
  <c r="G237" i="5"/>
  <c r="G236" i="5"/>
  <c r="G235" i="5"/>
  <c r="G234" i="5"/>
  <c r="G233" i="5"/>
  <c r="G232" i="5"/>
  <c r="G231" i="5"/>
  <c r="G230" i="5"/>
  <c r="G229" i="5"/>
  <c r="G228" i="5"/>
  <c r="G227" i="5"/>
  <c r="G226" i="5"/>
  <c r="G225" i="5"/>
  <c r="G224" i="5"/>
  <c r="G223" i="5"/>
  <c r="G222" i="5"/>
  <c r="G221" i="5"/>
  <c r="G220" i="5"/>
  <c r="G219" i="5"/>
  <c r="G218" i="5"/>
  <c r="G217" i="5"/>
  <c r="G216" i="5"/>
  <c r="G215" i="5"/>
  <c r="G214" i="5"/>
  <c r="G213" i="5"/>
  <c r="G212" i="5"/>
  <c r="G211" i="5"/>
  <c r="G210" i="5"/>
  <c r="G209" i="5"/>
  <c r="G208" i="5"/>
  <c r="G207" i="5"/>
  <c r="G206" i="5"/>
  <c r="G205" i="5"/>
  <c r="G204" i="5"/>
  <c r="G203" i="5"/>
  <c r="G202" i="5"/>
  <c r="G201" i="5"/>
  <c r="G200" i="5"/>
  <c r="G199" i="5"/>
  <c r="G198" i="5"/>
  <c r="G197" i="5"/>
  <c r="G196" i="5"/>
  <c r="G195" i="5"/>
  <c r="G194" i="5"/>
  <c r="G193" i="5"/>
  <c r="G192" i="5"/>
  <c r="G191" i="5"/>
  <c r="G190" i="5"/>
  <c r="G189" i="5"/>
  <c r="G188" i="5"/>
  <c r="G187" i="5"/>
  <c r="G186" i="5"/>
  <c r="G185" i="5"/>
  <c r="G184" i="5"/>
  <c r="G183" i="5"/>
  <c r="G182" i="5"/>
  <c r="G181" i="5"/>
  <c r="G180" i="5"/>
  <c r="G179" i="5"/>
  <c r="G178" i="5"/>
  <c r="G177" i="5"/>
  <c r="G176" i="5"/>
  <c r="G175" i="5"/>
  <c r="G174" i="5"/>
  <c r="G173" i="5"/>
  <c r="G172" i="5"/>
  <c r="G171" i="5"/>
  <c r="G170" i="5"/>
  <c r="G169" i="5"/>
  <c r="G168" i="5"/>
  <c r="G167" i="5"/>
  <c r="G166" i="5"/>
  <c r="G165" i="5"/>
  <c r="G164" i="5"/>
  <c r="G163" i="5"/>
  <c r="G162" i="5"/>
  <c r="G161" i="5"/>
  <c r="G160" i="5"/>
  <c r="G159" i="5"/>
  <c r="G158" i="5"/>
  <c r="G157" i="5"/>
  <c r="G156" i="5"/>
  <c r="G155" i="5"/>
  <c r="G154" i="5"/>
  <c r="G153" i="5"/>
  <c r="G152" i="5"/>
  <c r="G151" i="5"/>
  <c r="G150" i="5"/>
  <c r="G149" i="5"/>
  <c r="G148" i="5"/>
  <c r="G147" i="5"/>
  <c r="G146" i="5"/>
  <c r="G145" i="5"/>
  <c r="G144" i="5"/>
  <c r="G143" i="5"/>
  <c r="G142" i="5"/>
  <c r="G141" i="5"/>
  <c r="G140" i="5"/>
  <c r="G139" i="5"/>
  <c r="G138" i="5"/>
  <c r="G137" i="5"/>
  <c r="G136" i="5"/>
  <c r="G135" i="5"/>
  <c r="G134" i="5"/>
  <c r="G133" i="5"/>
  <c r="G132" i="5"/>
  <c r="G131" i="5"/>
  <c r="G130" i="5"/>
  <c r="G129" i="5"/>
  <c r="G128" i="5"/>
  <c r="G127" i="5"/>
  <c r="G126" i="5"/>
  <c r="G125" i="5"/>
  <c r="G124" i="5"/>
  <c r="G123" i="5"/>
  <c r="G122" i="5"/>
  <c r="G121" i="5"/>
  <c r="G120" i="5"/>
  <c r="G119" i="5"/>
  <c r="G118" i="5"/>
  <c r="G117" i="5"/>
  <c r="G116" i="5"/>
  <c r="G115" i="5"/>
  <c r="G114" i="5"/>
  <c r="G113" i="5"/>
  <c r="G112" i="5"/>
  <c r="G111" i="5"/>
  <c r="G110" i="5"/>
  <c r="G109" i="5"/>
  <c r="G108" i="5"/>
  <c r="G107" i="5"/>
  <c r="G106" i="5"/>
  <c r="G105" i="5"/>
  <c r="G104" i="5"/>
  <c r="G103" i="5"/>
  <c r="G102" i="5"/>
  <c r="G101" i="5"/>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G7" i="5"/>
  <c r="G6" i="5"/>
  <c r="G5" i="5"/>
  <c r="G4" i="5"/>
  <c r="Q503" i="4"/>
  <c r="R503" i="4" s="1"/>
  <c r="O503" i="4"/>
  <c r="P503" i="4" s="1"/>
  <c r="N503" i="4"/>
  <c r="K503" i="4"/>
  <c r="Q502" i="4"/>
  <c r="R502" i="4" s="1"/>
  <c r="O502" i="4"/>
  <c r="P502" i="4" s="1"/>
  <c r="N502" i="4"/>
  <c r="K502" i="4"/>
  <c r="Q501" i="4"/>
  <c r="R501" i="4" s="1"/>
  <c r="O501" i="4"/>
  <c r="P501" i="4" s="1"/>
  <c r="N501" i="4"/>
  <c r="K501" i="4"/>
  <c r="Q500" i="4"/>
  <c r="R500" i="4" s="1"/>
  <c r="O500" i="4"/>
  <c r="P500" i="4" s="1"/>
  <c r="N500" i="4"/>
  <c r="K500" i="4"/>
  <c r="Q499" i="4"/>
  <c r="R499" i="4" s="1"/>
  <c r="O499" i="4"/>
  <c r="P499" i="4" s="1"/>
  <c r="N499" i="4"/>
  <c r="K499" i="4"/>
  <c r="L499" i="4" s="1"/>
  <c r="R498" i="4"/>
  <c r="Q498" i="4"/>
  <c r="P498" i="4"/>
  <c r="O498" i="4"/>
  <c r="N498" i="4"/>
  <c r="L498" i="4"/>
  <c r="K498" i="4"/>
  <c r="M498" i="4" s="1"/>
  <c r="Q497" i="4"/>
  <c r="R497" i="4" s="1"/>
  <c r="O497" i="4"/>
  <c r="P497" i="4" s="1"/>
  <c r="N497" i="4"/>
  <c r="K497" i="4"/>
  <c r="Q496" i="4"/>
  <c r="R496" i="4" s="1"/>
  <c r="O496" i="4"/>
  <c r="P496" i="4" s="1"/>
  <c r="N496" i="4"/>
  <c r="K496" i="4"/>
  <c r="M496" i="4" s="1"/>
  <c r="Q495" i="4"/>
  <c r="R495" i="4" s="1"/>
  <c r="P495" i="4"/>
  <c r="O495" i="4"/>
  <c r="N495" i="4"/>
  <c r="K495" i="4"/>
  <c r="M495" i="4" s="1"/>
  <c r="Q494" i="4"/>
  <c r="R494" i="4" s="1"/>
  <c r="O494" i="4"/>
  <c r="P494" i="4" s="1"/>
  <c r="N494" i="4"/>
  <c r="K494" i="4"/>
  <c r="L494" i="4" s="1"/>
  <c r="Q493" i="4"/>
  <c r="R493" i="4" s="1"/>
  <c r="O493" i="4"/>
  <c r="P493" i="4" s="1"/>
  <c r="N493" i="4"/>
  <c r="K493" i="4"/>
  <c r="M493" i="4" s="1"/>
  <c r="Q492" i="4"/>
  <c r="R492" i="4" s="1"/>
  <c r="O492" i="4"/>
  <c r="P492" i="4" s="1"/>
  <c r="N492" i="4"/>
  <c r="K492" i="4"/>
  <c r="Q491" i="4"/>
  <c r="R491" i="4" s="1"/>
  <c r="O491" i="4"/>
  <c r="P491" i="4" s="1"/>
  <c r="N491" i="4"/>
  <c r="K491" i="4"/>
  <c r="L491" i="4" s="1"/>
  <c r="Q490" i="4"/>
  <c r="R490" i="4" s="1"/>
  <c r="O490" i="4"/>
  <c r="P490" i="4" s="1"/>
  <c r="N490" i="4"/>
  <c r="K490" i="4"/>
  <c r="M490" i="4" s="1"/>
  <c r="Q489" i="4"/>
  <c r="R489" i="4" s="1"/>
  <c r="O489" i="4"/>
  <c r="P489" i="4" s="1"/>
  <c r="N489" i="4"/>
  <c r="L489" i="4"/>
  <c r="K489" i="4"/>
  <c r="M489" i="4" s="1"/>
  <c r="Q488" i="4"/>
  <c r="R488" i="4" s="1"/>
  <c r="O488" i="4"/>
  <c r="P488" i="4" s="1"/>
  <c r="N488" i="4"/>
  <c r="K488" i="4"/>
  <c r="M488" i="4" s="1"/>
  <c r="Q487" i="4"/>
  <c r="R487" i="4" s="1"/>
  <c r="O487" i="4"/>
  <c r="P487" i="4" s="1"/>
  <c r="N487" i="4"/>
  <c r="K487" i="4"/>
  <c r="Q486" i="4"/>
  <c r="R486" i="4" s="1"/>
  <c r="P486" i="4"/>
  <c r="O486" i="4"/>
  <c r="N486" i="4"/>
  <c r="M486" i="4"/>
  <c r="L486" i="4"/>
  <c r="K486" i="4"/>
  <c r="Q485" i="4"/>
  <c r="R485" i="4" s="1"/>
  <c r="O485" i="4"/>
  <c r="P485" i="4" s="1"/>
  <c r="N485" i="4"/>
  <c r="K485" i="4"/>
  <c r="Q484" i="4"/>
  <c r="R484" i="4" s="1"/>
  <c r="O484" i="4"/>
  <c r="P484" i="4" s="1"/>
  <c r="N484" i="4"/>
  <c r="K484" i="4"/>
  <c r="L484" i="4" s="1"/>
  <c r="Q483" i="4"/>
  <c r="R483" i="4" s="1"/>
  <c r="O483" i="4"/>
  <c r="P483" i="4" s="1"/>
  <c r="N483" i="4"/>
  <c r="L483" i="4"/>
  <c r="K483" i="4"/>
  <c r="M483" i="4" s="1"/>
  <c r="Q482" i="4"/>
  <c r="R482" i="4" s="1"/>
  <c r="O482" i="4"/>
  <c r="P482" i="4" s="1"/>
  <c r="N482" i="4"/>
  <c r="K482" i="4"/>
  <c r="M482" i="4" s="1"/>
  <c r="Q481" i="4"/>
  <c r="R481" i="4" s="1"/>
  <c r="O481" i="4"/>
  <c r="P481" i="4" s="1"/>
  <c r="N481" i="4"/>
  <c r="K481" i="4"/>
  <c r="Q480" i="4"/>
  <c r="R480" i="4" s="1"/>
  <c r="P480" i="4"/>
  <c r="O480" i="4"/>
  <c r="N480" i="4"/>
  <c r="K480" i="4"/>
  <c r="M480" i="4" s="1"/>
  <c r="Q479" i="4"/>
  <c r="R479" i="4" s="1"/>
  <c r="P479" i="4"/>
  <c r="O479" i="4"/>
  <c r="N479" i="4"/>
  <c r="L479" i="4"/>
  <c r="K479" i="4"/>
  <c r="M479" i="4" s="1"/>
  <c r="Q478" i="4"/>
  <c r="R478" i="4" s="1"/>
  <c r="O478" i="4"/>
  <c r="P478" i="4" s="1"/>
  <c r="N478" i="4"/>
  <c r="K478" i="4"/>
  <c r="Q477" i="4"/>
  <c r="R477" i="4" s="1"/>
  <c r="O477" i="4"/>
  <c r="P477" i="4" s="1"/>
  <c r="N477" i="4"/>
  <c r="K477" i="4"/>
  <c r="L477" i="4" s="1"/>
  <c r="Q476" i="4"/>
  <c r="R476" i="4" s="1"/>
  <c r="O476" i="4"/>
  <c r="P476" i="4" s="1"/>
  <c r="N476" i="4"/>
  <c r="K476" i="4"/>
  <c r="M476" i="4" s="1"/>
  <c r="Q475" i="4"/>
  <c r="R475" i="4" s="1"/>
  <c r="O475" i="4"/>
  <c r="P475" i="4" s="1"/>
  <c r="N475" i="4"/>
  <c r="K475" i="4"/>
  <c r="M475" i="4" s="1"/>
  <c r="Q474" i="4"/>
  <c r="R474" i="4" s="1"/>
  <c r="P474" i="4"/>
  <c r="O474" i="4"/>
  <c r="N474" i="4"/>
  <c r="K474" i="4"/>
  <c r="L474" i="4" s="1"/>
  <c r="Q473" i="4"/>
  <c r="R473" i="4" s="1"/>
  <c r="O473" i="4"/>
  <c r="P473" i="4" s="1"/>
  <c r="N473" i="4"/>
  <c r="K473" i="4"/>
  <c r="Q472" i="4"/>
  <c r="R472" i="4" s="1"/>
  <c r="O472" i="4"/>
  <c r="P472" i="4" s="1"/>
  <c r="N472" i="4"/>
  <c r="K472" i="4"/>
  <c r="M472" i="4" s="1"/>
  <c r="Q471" i="4"/>
  <c r="R471" i="4" s="1"/>
  <c r="O471" i="4"/>
  <c r="P471" i="4" s="1"/>
  <c r="N471" i="4"/>
  <c r="K471" i="4"/>
  <c r="M471" i="4" s="1"/>
  <c r="Q470" i="4"/>
  <c r="R470" i="4" s="1"/>
  <c r="O470" i="4"/>
  <c r="P470" i="4" s="1"/>
  <c r="N470" i="4"/>
  <c r="K470" i="4"/>
  <c r="Q469" i="4"/>
  <c r="R469" i="4" s="1"/>
  <c r="O469" i="4"/>
  <c r="P469" i="4" s="1"/>
  <c r="N469" i="4"/>
  <c r="K469" i="4"/>
  <c r="M469" i="4" s="1"/>
  <c r="Q468" i="4"/>
  <c r="R468" i="4" s="1"/>
  <c r="O468" i="4"/>
  <c r="P468" i="4" s="1"/>
  <c r="N468" i="4"/>
  <c r="K468" i="4"/>
  <c r="M468" i="4" s="1"/>
  <c r="Q467" i="4"/>
  <c r="R467" i="4" s="1"/>
  <c r="O467" i="4"/>
  <c r="P467" i="4" s="1"/>
  <c r="N467" i="4"/>
  <c r="K467" i="4"/>
  <c r="M467" i="4" s="1"/>
  <c r="Q466" i="4"/>
  <c r="R466" i="4" s="1"/>
  <c r="O466" i="4"/>
  <c r="P466" i="4" s="1"/>
  <c r="N466" i="4"/>
  <c r="K466" i="4"/>
  <c r="Q465" i="4"/>
  <c r="R465" i="4" s="1"/>
  <c r="O465" i="4"/>
  <c r="P465" i="4" s="1"/>
  <c r="N465" i="4"/>
  <c r="K465" i="4"/>
  <c r="Q464" i="4"/>
  <c r="R464" i="4" s="1"/>
  <c r="O464" i="4"/>
  <c r="P464" i="4" s="1"/>
  <c r="N464" i="4"/>
  <c r="K464" i="4"/>
  <c r="M464" i="4" s="1"/>
  <c r="Q463" i="4"/>
  <c r="R463" i="4" s="1"/>
  <c r="O463" i="4"/>
  <c r="P463" i="4" s="1"/>
  <c r="N463" i="4"/>
  <c r="K463" i="4"/>
  <c r="Q462" i="4"/>
  <c r="R462" i="4" s="1"/>
  <c r="O462" i="4"/>
  <c r="P462" i="4" s="1"/>
  <c r="N462" i="4"/>
  <c r="K462" i="4"/>
  <c r="Q461" i="4"/>
  <c r="R461" i="4" s="1"/>
  <c r="P461" i="4"/>
  <c r="O461" i="4"/>
  <c r="N461" i="4"/>
  <c r="K461" i="4"/>
  <c r="M461" i="4" s="1"/>
  <c r="Q460" i="4"/>
  <c r="R460" i="4" s="1"/>
  <c r="O460" i="4"/>
  <c r="P460" i="4" s="1"/>
  <c r="N460" i="4"/>
  <c r="K460" i="4"/>
  <c r="M460" i="4" s="1"/>
  <c r="Q459" i="4"/>
  <c r="R459" i="4" s="1"/>
  <c r="O459" i="4"/>
  <c r="P459" i="4" s="1"/>
  <c r="N459" i="4"/>
  <c r="K459" i="4"/>
  <c r="L459" i="4" s="1"/>
  <c r="Q458" i="4"/>
  <c r="R458" i="4" s="1"/>
  <c r="O458" i="4"/>
  <c r="P458" i="4" s="1"/>
  <c r="N458" i="4"/>
  <c r="K458" i="4"/>
  <c r="L458" i="4" s="1"/>
  <c r="R457" i="4"/>
  <c r="Q457" i="4"/>
  <c r="O457" i="4"/>
  <c r="P457" i="4" s="1"/>
  <c r="N457" i="4"/>
  <c r="K457" i="4"/>
  <c r="M457" i="4" s="1"/>
  <c r="Q456" i="4"/>
  <c r="R456" i="4" s="1"/>
  <c r="O456" i="4"/>
  <c r="P456" i="4" s="1"/>
  <c r="N456" i="4"/>
  <c r="K456" i="4"/>
  <c r="L456" i="4" s="1"/>
  <c r="Q455" i="4"/>
  <c r="R455" i="4" s="1"/>
  <c r="O455" i="4"/>
  <c r="P455" i="4" s="1"/>
  <c r="N455" i="4"/>
  <c r="K455" i="4"/>
  <c r="Q454" i="4"/>
  <c r="R454" i="4" s="1"/>
  <c r="O454" i="4"/>
  <c r="P454" i="4" s="1"/>
  <c r="N454" i="4"/>
  <c r="K454" i="4"/>
  <c r="M454" i="4" s="1"/>
  <c r="R453" i="4"/>
  <c r="Q453" i="4"/>
  <c r="O453" i="4"/>
  <c r="P453" i="4" s="1"/>
  <c r="N453" i="4"/>
  <c r="K453" i="4"/>
  <c r="M453" i="4" s="1"/>
  <c r="Q452" i="4"/>
  <c r="R452" i="4" s="1"/>
  <c r="O452" i="4"/>
  <c r="P452" i="4" s="1"/>
  <c r="N452" i="4"/>
  <c r="K452" i="4"/>
  <c r="M452" i="4" s="1"/>
  <c r="Q451" i="4"/>
  <c r="R451" i="4" s="1"/>
  <c r="O451" i="4"/>
  <c r="P451" i="4" s="1"/>
  <c r="N451" i="4"/>
  <c r="K451" i="4"/>
  <c r="L451" i="4" s="1"/>
  <c r="Q450" i="4"/>
  <c r="R450" i="4" s="1"/>
  <c r="O450" i="4"/>
  <c r="P450" i="4" s="1"/>
  <c r="N450" i="4"/>
  <c r="K450" i="4"/>
  <c r="M450" i="4" s="1"/>
  <c r="Q449" i="4"/>
  <c r="R449" i="4" s="1"/>
  <c r="O449" i="4"/>
  <c r="P449" i="4" s="1"/>
  <c r="N449" i="4"/>
  <c r="K449" i="4"/>
  <c r="M449" i="4" s="1"/>
  <c r="Q448" i="4"/>
  <c r="R448" i="4" s="1"/>
  <c r="O448" i="4"/>
  <c r="P448" i="4" s="1"/>
  <c r="N448" i="4"/>
  <c r="K448" i="4"/>
  <c r="L448" i="4" s="1"/>
  <c r="Q447" i="4"/>
  <c r="R447" i="4" s="1"/>
  <c r="P447" i="4"/>
  <c r="O447" i="4"/>
  <c r="N447" i="4"/>
  <c r="K447" i="4"/>
  <c r="Q446" i="4"/>
  <c r="R446" i="4" s="1"/>
  <c r="O446" i="4"/>
  <c r="P446" i="4" s="1"/>
  <c r="N446" i="4"/>
  <c r="K446" i="4"/>
  <c r="L446" i="4" s="1"/>
  <c r="Q445" i="4"/>
  <c r="R445" i="4" s="1"/>
  <c r="O445" i="4"/>
  <c r="P445" i="4" s="1"/>
  <c r="N445" i="4"/>
  <c r="L445" i="4"/>
  <c r="K445" i="4"/>
  <c r="M445" i="4" s="1"/>
  <c r="Q444" i="4"/>
  <c r="R444" i="4" s="1"/>
  <c r="O444" i="4"/>
  <c r="P444" i="4" s="1"/>
  <c r="N444" i="4"/>
  <c r="K444" i="4"/>
  <c r="M444" i="4" s="1"/>
  <c r="Q443" i="4"/>
  <c r="R443" i="4" s="1"/>
  <c r="O443" i="4"/>
  <c r="P443" i="4" s="1"/>
  <c r="N443" i="4"/>
  <c r="K443" i="4"/>
  <c r="Q442" i="4"/>
  <c r="R442" i="4" s="1"/>
  <c r="O442" i="4"/>
  <c r="P442" i="4" s="1"/>
  <c r="N442" i="4"/>
  <c r="K442" i="4"/>
  <c r="R441" i="4"/>
  <c r="Q441" i="4"/>
  <c r="P441" i="4"/>
  <c r="O441" i="4"/>
  <c r="N441" i="4"/>
  <c r="K441" i="4"/>
  <c r="M441" i="4" s="1"/>
  <c r="Q440" i="4"/>
  <c r="R440" i="4" s="1"/>
  <c r="O440" i="4"/>
  <c r="P440" i="4" s="1"/>
  <c r="N440" i="4"/>
  <c r="K440" i="4"/>
  <c r="Q439" i="4"/>
  <c r="R439" i="4" s="1"/>
  <c r="O439" i="4"/>
  <c r="P439" i="4" s="1"/>
  <c r="N439" i="4"/>
  <c r="K439" i="4"/>
  <c r="L439" i="4" s="1"/>
  <c r="Q438" i="4"/>
  <c r="R438" i="4" s="1"/>
  <c r="O438" i="4"/>
  <c r="P438" i="4" s="1"/>
  <c r="N438" i="4"/>
  <c r="K438" i="4"/>
  <c r="M438" i="4" s="1"/>
  <c r="R437" i="4"/>
  <c r="Q437" i="4"/>
  <c r="O437" i="4"/>
  <c r="P437" i="4" s="1"/>
  <c r="N437" i="4"/>
  <c r="K437" i="4"/>
  <c r="M437" i="4" s="1"/>
  <c r="Q436" i="4"/>
  <c r="R436" i="4" s="1"/>
  <c r="O436" i="4"/>
  <c r="P436" i="4" s="1"/>
  <c r="N436" i="4"/>
  <c r="K436" i="4"/>
  <c r="M436" i="4" s="1"/>
  <c r="Q435" i="4"/>
  <c r="R435" i="4" s="1"/>
  <c r="O435" i="4"/>
  <c r="P435" i="4" s="1"/>
  <c r="N435" i="4"/>
  <c r="K435" i="4"/>
  <c r="Q434" i="4"/>
  <c r="R434" i="4" s="1"/>
  <c r="O434" i="4"/>
  <c r="P434" i="4" s="1"/>
  <c r="N434" i="4"/>
  <c r="K434" i="4"/>
  <c r="Q433" i="4"/>
  <c r="R433" i="4" s="1"/>
  <c r="P433" i="4"/>
  <c r="O433" i="4"/>
  <c r="N433" i="4"/>
  <c r="K433" i="4"/>
  <c r="M433" i="4" s="1"/>
  <c r="Q432" i="4"/>
  <c r="R432" i="4" s="1"/>
  <c r="O432" i="4"/>
  <c r="P432" i="4" s="1"/>
  <c r="N432" i="4"/>
  <c r="K432" i="4"/>
  <c r="L432" i="4" s="1"/>
  <c r="Q431" i="4"/>
  <c r="R431" i="4" s="1"/>
  <c r="O431" i="4"/>
  <c r="P431" i="4" s="1"/>
  <c r="N431" i="4"/>
  <c r="M431" i="4"/>
  <c r="K431" i="4"/>
  <c r="L431" i="4" s="1"/>
  <c r="Q430" i="4"/>
  <c r="R430" i="4" s="1"/>
  <c r="O430" i="4"/>
  <c r="P430" i="4" s="1"/>
  <c r="N430" i="4"/>
  <c r="K430" i="4"/>
  <c r="Q429" i="4"/>
  <c r="R429" i="4" s="1"/>
  <c r="O429" i="4"/>
  <c r="P429" i="4" s="1"/>
  <c r="N429" i="4"/>
  <c r="M429" i="4"/>
  <c r="K429" i="4"/>
  <c r="L429" i="4" s="1"/>
  <c r="Q428" i="4"/>
  <c r="R428" i="4" s="1"/>
  <c r="O428" i="4"/>
  <c r="P428" i="4" s="1"/>
  <c r="N428" i="4"/>
  <c r="K428" i="4"/>
  <c r="M428" i="4" s="1"/>
  <c r="Q427" i="4"/>
  <c r="R427" i="4" s="1"/>
  <c r="O427" i="4"/>
  <c r="P427" i="4" s="1"/>
  <c r="N427" i="4"/>
  <c r="K427" i="4"/>
  <c r="M427" i="4" s="1"/>
  <c r="Q426" i="4"/>
  <c r="R426" i="4" s="1"/>
  <c r="O426" i="4"/>
  <c r="P426" i="4" s="1"/>
  <c r="N426" i="4"/>
  <c r="K426" i="4"/>
  <c r="M426" i="4" s="1"/>
  <c r="Q425" i="4"/>
  <c r="R425" i="4" s="1"/>
  <c r="O425" i="4"/>
  <c r="P425" i="4" s="1"/>
  <c r="N425" i="4"/>
  <c r="L425" i="4"/>
  <c r="K425" i="4"/>
  <c r="M425" i="4" s="1"/>
  <c r="Q424" i="4"/>
  <c r="R424" i="4" s="1"/>
  <c r="O424" i="4"/>
  <c r="P424" i="4" s="1"/>
  <c r="N424" i="4"/>
  <c r="L424" i="4"/>
  <c r="K424" i="4"/>
  <c r="M424" i="4" s="1"/>
  <c r="Q423" i="4"/>
  <c r="R423" i="4" s="1"/>
  <c r="O423" i="4"/>
  <c r="P423" i="4" s="1"/>
  <c r="N423" i="4"/>
  <c r="K423" i="4"/>
  <c r="L423" i="4" s="1"/>
  <c r="R422" i="4"/>
  <c r="Q422" i="4"/>
  <c r="O422" i="4"/>
  <c r="P422" i="4" s="1"/>
  <c r="N422" i="4"/>
  <c r="K422" i="4"/>
  <c r="Q421" i="4"/>
  <c r="R421" i="4" s="1"/>
  <c r="O421" i="4"/>
  <c r="P421" i="4" s="1"/>
  <c r="N421" i="4"/>
  <c r="K421" i="4"/>
  <c r="Q420" i="4"/>
  <c r="R420" i="4" s="1"/>
  <c r="O420" i="4"/>
  <c r="P420" i="4" s="1"/>
  <c r="N420" i="4"/>
  <c r="K420" i="4"/>
  <c r="Q419" i="4"/>
  <c r="R419" i="4" s="1"/>
  <c r="P419" i="4"/>
  <c r="O419" i="4"/>
  <c r="N419" i="4"/>
  <c r="L419" i="4"/>
  <c r="K419" i="4"/>
  <c r="M419" i="4" s="1"/>
  <c r="Q418" i="4"/>
  <c r="R418" i="4" s="1"/>
  <c r="O418" i="4"/>
  <c r="P418" i="4" s="1"/>
  <c r="N418" i="4"/>
  <c r="K418" i="4"/>
  <c r="M418" i="4" s="1"/>
  <c r="Q417" i="4"/>
  <c r="R417" i="4" s="1"/>
  <c r="O417" i="4"/>
  <c r="P417" i="4" s="1"/>
  <c r="N417" i="4"/>
  <c r="K417" i="4"/>
  <c r="M417" i="4" s="1"/>
  <c r="R416" i="4"/>
  <c r="Q416" i="4"/>
  <c r="O416" i="4"/>
  <c r="P416" i="4" s="1"/>
  <c r="N416" i="4"/>
  <c r="M416" i="4"/>
  <c r="K416" i="4"/>
  <c r="L416" i="4" s="1"/>
  <c r="Q415" i="4"/>
  <c r="R415" i="4" s="1"/>
  <c r="O415" i="4"/>
  <c r="P415" i="4" s="1"/>
  <c r="N415" i="4"/>
  <c r="K415" i="4"/>
  <c r="Q414" i="4"/>
  <c r="R414" i="4" s="1"/>
  <c r="O414" i="4"/>
  <c r="P414" i="4" s="1"/>
  <c r="N414" i="4"/>
  <c r="K414" i="4"/>
  <c r="L414" i="4" s="1"/>
  <c r="Q413" i="4"/>
  <c r="R413" i="4" s="1"/>
  <c r="O413" i="4"/>
  <c r="P413" i="4" s="1"/>
  <c r="N413" i="4"/>
  <c r="K413" i="4"/>
  <c r="R412" i="4"/>
  <c r="Q412" i="4"/>
  <c r="P412" i="4"/>
  <c r="O412" i="4"/>
  <c r="N412" i="4"/>
  <c r="K412" i="4"/>
  <c r="R411" i="4"/>
  <c r="Q411" i="4"/>
  <c r="O411" i="4"/>
  <c r="P411" i="4" s="1"/>
  <c r="N411" i="4"/>
  <c r="K411" i="4"/>
  <c r="M411" i="4" s="1"/>
  <c r="Q410" i="4"/>
  <c r="R410" i="4" s="1"/>
  <c r="O410" i="4"/>
  <c r="P410" i="4" s="1"/>
  <c r="N410" i="4"/>
  <c r="K410" i="4"/>
  <c r="Q409" i="4"/>
  <c r="R409" i="4" s="1"/>
  <c r="O409" i="4"/>
  <c r="P409" i="4" s="1"/>
  <c r="N409" i="4"/>
  <c r="M409" i="4"/>
  <c r="L409" i="4"/>
  <c r="K409" i="4"/>
  <c r="Q408" i="4"/>
  <c r="R408" i="4" s="1"/>
  <c r="O408" i="4"/>
  <c r="P408" i="4" s="1"/>
  <c r="N408" i="4"/>
  <c r="K408" i="4"/>
  <c r="Q407" i="4"/>
  <c r="R407" i="4" s="1"/>
  <c r="O407" i="4"/>
  <c r="P407" i="4" s="1"/>
  <c r="N407" i="4"/>
  <c r="K407" i="4"/>
  <c r="M407" i="4" s="1"/>
  <c r="Q406" i="4"/>
  <c r="R406" i="4" s="1"/>
  <c r="O406" i="4"/>
  <c r="P406" i="4" s="1"/>
  <c r="N406" i="4"/>
  <c r="K406" i="4"/>
  <c r="M406" i="4" s="1"/>
  <c r="Q405" i="4"/>
  <c r="R405" i="4" s="1"/>
  <c r="O405" i="4"/>
  <c r="P405" i="4" s="1"/>
  <c r="N405" i="4"/>
  <c r="K405" i="4"/>
  <c r="M405" i="4" s="1"/>
  <c r="R404" i="4"/>
  <c r="Q404" i="4"/>
  <c r="O404" i="4"/>
  <c r="P404" i="4" s="1"/>
  <c r="N404" i="4"/>
  <c r="K404" i="4"/>
  <c r="M404" i="4" s="1"/>
  <c r="Q403" i="4"/>
  <c r="R403" i="4" s="1"/>
  <c r="O403" i="4"/>
  <c r="P403" i="4" s="1"/>
  <c r="N403" i="4"/>
  <c r="K403" i="4"/>
  <c r="M403" i="4" s="1"/>
  <c r="R402" i="4"/>
  <c r="Q402" i="4"/>
  <c r="O402" i="4"/>
  <c r="P402" i="4" s="1"/>
  <c r="N402" i="4"/>
  <c r="M402" i="4"/>
  <c r="K402" i="4"/>
  <c r="L402" i="4" s="1"/>
  <c r="Q401" i="4"/>
  <c r="R401" i="4" s="1"/>
  <c r="O401" i="4"/>
  <c r="P401" i="4" s="1"/>
  <c r="N401" i="4"/>
  <c r="L401" i="4"/>
  <c r="K401" i="4"/>
  <c r="M401" i="4" s="1"/>
  <c r="Q400" i="4"/>
  <c r="R400" i="4" s="1"/>
  <c r="O400" i="4"/>
  <c r="P400" i="4" s="1"/>
  <c r="N400" i="4"/>
  <c r="K400" i="4"/>
  <c r="M400" i="4" s="1"/>
  <c r="Q399" i="4"/>
  <c r="R399" i="4" s="1"/>
  <c r="O399" i="4"/>
  <c r="P399" i="4" s="1"/>
  <c r="N399" i="4"/>
  <c r="K399" i="4"/>
  <c r="L399" i="4" s="1"/>
  <c r="Q398" i="4"/>
  <c r="R398" i="4" s="1"/>
  <c r="O398" i="4"/>
  <c r="P398" i="4" s="1"/>
  <c r="N398" i="4"/>
  <c r="L398" i="4"/>
  <c r="K398" i="4"/>
  <c r="M398" i="4" s="1"/>
  <c r="Q397" i="4"/>
  <c r="R397" i="4" s="1"/>
  <c r="O397" i="4"/>
  <c r="P397" i="4" s="1"/>
  <c r="N397" i="4"/>
  <c r="K397" i="4"/>
  <c r="M397" i="4" s="1"/>
  <c r="Q396" i="4"/>
  <c r="R396" i="4" s="1"/>
  <c r="O396" i="4"/>
  <c r="P396" i="4" s="1"/>
  <c r="N396" i="4"/>
  <c r="K396" i="4"/>
  <c r="M396" i="4" s="1"/>
  <c r="Q395" i="4"/>
  <c r="R395" i="4" s="1"/>
  <c r="O395" i="4"/>
  <c r="P395" i="4" s="1"/>
  <c r="N395" i="4"/>
  <c r="K395" i="4"/>
  <c r="M395" i="4" s="1"/>
  <c r="Q394" i="4"/>
  <c r="R394" i="4" s="1"/>
  <c r="O394" i="4"/>
  <c r="P394" i="4" s="1"/>
  <c r="N394" i="4"/>
  <c r="K394" i="4"/>
  <c r="L394" i="4" s="1"/>
  <c r="Q393" i="4"/>
  <c r="R393" i="4" s="1"/>
  <c r="O393" i="4"/>
  <c r="P393" i="4" s="1"/>
  <c r="N393" i="4"/>
  <c r="K393" i="4"/>
  <c r="R392" i="4"/>
  <c r="Q392" i="4"/>
  <c r="O392" i="4"/>
  <c r="P392" i="4" s="1"/>
  <c r="N392" i="4"/>
  <c r="K392" i="4"/>
  <c r="Q391" i="4"/>
  <c r="R391" i="4" s="1"/>
  <c r="P391" i="4"/>
  <c r="O391" i="4"/>
  <c r="N391" i="4"/>
  <c r="K391" i="4"/>
  <c r="Q390" i="4"/>
  <c r="R390" i="4" s="1"/>
  <c r="O390" i="4"/>
  <c r="P390" i="4" s="1"/>
  <c r="N390" i="4"/>
  <c r="K390" i="4"/>
  <c r="M390" i="4" s="1"/>
  <c r="Q389" i="4"/>
  <c r="R389" i="4" s="1"/>
  <c r="O389" i="4"/>
  <c r="P389" i="4" s="1"/>
  <c r="N389" i="4"/>
  <c r="K389" i="4"/>
  <c r="M389" i="4" s="1"/>
  <c r="Q388" i="4"/>
  <c r="R388" i="4" s="1"/>
  <c r="P388" i="4"/>
  <c r="O388" i="4"/>
  <c r="N388" i="4"/>
  <c r="K388" i="4"/>
  <c r="L388" i="4" s="1"/>
  <c r="Q387" i="4"/>
  <c r="R387" i="4" s="1"/>
  <c r="O387" i="4"/>
  <c r="P387" i="4" s="1"/>
  <c r="N387" i="4"/>
  <c r="K387" i="4"/>
  <c r="Q386" i="4"/>
  <c r="R386" i="4" s="1"/>
  <c r="O386" i="4"/>
  <c r="P386" i="4" s="1"/>
  <c r="N386" i="4"/>
  <c r="K386" i="4"/>
  <c r="M386" i="4" s="1"/>
  <c r="Q385" i="4"/>
  <c r="R385" i="4" s="1"/>
  <c r="O385" i="4"/>
  <c r="P385" i="4" s="1"/>
  <c r="N385" i="4"/>
  <c r="K385" i="4"/>
  <c r="Q384" i="4"/>
  <c r="R384" i="4" s="1"/>
  <c r="P384" i="4"/>
  <c r="O384" i="4"/>
  <c r="N384" i="4"/>
  <c r="K384" i="4"/>
  <c r="M384" i="4" s="1"/>
  <c r="Q383" i="4"/>
  <c r="R383" i="4" s="1"/>
  <c r="O383" i="4"/>
  <c r="P383" i="4" s="1"/>
  <c r="N383" i="4"/>
  <c r="K383" i="4"/>
  <c r="M383" i="4" s="1"/>
  <c r="Q382" i="4"/>
  <c r="R382" i="4" s="1"/>
  <c r="O382" i="4"/>
  <c r="P382" i="4" s="1"/>
  <c r="N382" i="4"/>
  <c r="K382" i="4"/>
  <c r="M382" i="4" s="1"/>
  <c r="Q381" i="4"/>
  <c r="R381" i="4" s="1"/>
  <c r="O381" i="4"/>
  <c r="P381" i="4" s="1"/>
  <c r="N381" i="4"/>
  <c r="K381" i="4"/>
  <c r="L381" i="4" s="1"/>
  <c r="Q380" i="4"/>
  <c r="R380" i="4" s="1"/>
  <c r="P380" i="4"/>
  <c r="O380" i="4"/>
  <c r="N380" i="4"/>
  <c r="K380" i="4"/>
  <c r="M380" i="4" s="1"/>
  <c r="Q379" i="4"/>
  <c r="R379" i="4" s="1"/>
  <c r="O379" i="4"/>
  <c r="P379" i="4" s="1"/>
  <c r="N379" i="4"/>
  <c r="K379" i="4"/>
  <c r="Q378" i="4"/>
  <c r="R378" i="4" s="1"/>
  <c r="O378" i="4"/>
  <c r="P378" i="4" s="1"/>
  <c r="N378" i="4"/>
  <c r="K378" i="4"/>
  <c r="M378" i="4" s="1"/>
  <c r="Q377" i="4"/>
  <c r="R377" i="4" s="1"/>
  <c r="O377" i="4"/>
  <c r="P377" i="4" s="1"/>
  <c r="N377" i="4"/>
  <c r="K377" i="4"/>
  <c r="M377" i="4" s="1"/>
  <c r="Q376" i="4"/>
  <c r="R376" i="4" s="1"/>
  <c r="O376" i="4"/>
  <c r="P376" i="4" s="1"/>
  <c r="N376" i="4"/>
  <c r="K376" i="4"/>
  <c r="M376" i="4" s="1"/>
  <c r="Q375" i="4"/>
  <c r="R375" i="4" s="1"/>
  <c r="O375" i="4"/>
  <c r="P375" i="4" s="1"/>
  <c r="N375" i="4"/>
  <c r="L375" i="4"/>
  <c r="K375" i="4"/>
  <c r="M375" i="4" s="1"/>
  <c r="Q374" i="4"/>
  <c r="R374" i="4" s="1"/>
  <c r="O374" i="4"/>
  <c r="P374" i="4" s="1"/>
  <c r="N374" i="4"/>
  <c r="K374" i="4"/>
  <c r="L374" i="4" s="1"/>
  <c r="Q373" i="4"/>
  <c r="R373" i="4" s="1"/>
  <c r="O373" i="4"/>
  <c r="P373" i="4" s="1"/>
  <c r="N373" i="4"/>
  <c r="K373" i="4"/>
  <c r="Q372" i="4"/>
  <c r="R372" i="4" s="1"/>
  <c r="O372" i="4"/>
  <c r="P372" i="4" s="1"/>
  <c r="N372" i="4"/>
  <c r="K372" i="4"/>
  <c r="M372" i="4" s="1"/>
  <c r="Q371" i="4"/>
  <c r="R371" i="4" s="1"/>
  <c r="P371" i="4"/>
  <c r="O371" i="4"/>
  <c r="N371" i="4"/>
  <c r="K371" i="4"/>
  <c r="M371" i="4" s="1"/>
  <c r="Q370" i="4"/>
  <c r="R370" i="4" s="1"/>
  <c r="O370" i="4"/>
  <c r="P370" i="4" s="1"/>
  <c r="N370" i="4"/>
  <c r="K370" i="4"/>
  <c r="Q369" i="4"/>
  <c r="R369" i="4" s="1"/>
  <c r="O369" i="4"/>
  <c r="P369" i="4" s="1"/>
  <c r="N369" i="4"/>
  <c r="K369" i="4"/>
  <c r="M369" i="4" s="1"/>
  <c r="Q368" i="4"/>
  <c r="R368" i="4" s="1"/>
  <c r="O368" i="4"/>
  <c r="P368" i="4" s="1"/>
  <c r="N368" i="4"/>
  <c r="K368" i="4"/>
  <c r="M368" i="4" s="1"/>
  <c r="Q367" i="4"/>
  <c r="R367" i="4" s="1"/>
  <c r="O367" i="4"/>
  <c r="P367" i="4" s="1"/>
  <c r="N367" i="4"/>
  <c r="M367" i="4"/>
  <c r="L367" i="4"/>
  <c r="K367" i="4"/>
  <c r="Q366" i="4"/>
  <c r="R366" i="4" s="1"/>
  <c r="O366" i="4"/>
  <c r="P366" i="4" s="1"/>
  <c r="N366" i="4"/>
  <c r="K366" i="4"/>
  <c r="M366" i="4" s="1"/>
  <c r="Q365" i="4"/>
  <c r="R365" i="4" s="1"/>
  <c r="O365" i="4"/>
  <c r="P365" i="4" s="1"/>
  <c r="N365" i="4"/>
  <c r="K365" i="4"/>
  <c r="M365" i="4" s="1"/>
  <c r="Q364" i="4"/>
  <c r="R364" i="4" s="1"/>
  <c r="O364" i="4"/>
  <c r="P364" i="4" s="1"/>
  <c r="N364" i="4"/>
  <c r="K364" i="4"/>
  <c r="Q363" i="4"/>
  <c r="R363" i="4" s="1"/>
  <c r="O363" i="4"/>
  <c r="P363" i="4" s="1"/>
  <c r="N363" i="4"/>
  <c r="K363" i="4"/>
  <c r="M363" i="4" s="1"/>
  <c r="Q362" i="4"/>
  <c r="R362" i="4" s="1"/>
  <c r="O362" i="4"/>
  <c r="P362" i="4" s="1"/>
  <c r="N362" i="4"/>
  <c r="K362" i="4"/>
  <c r="M362" i="4" s="1"/>
  <c r="Q361" i="4"/>
  <c r="R361" i="4" s="1"/>
  <c r="O361" i="4"/>
  <c r="P361" i="4" s="1"/>
  <c r="N361" i="4"/>
  <c r="K361" i="4"/>
  <c r="Q360" i="4"/>
  <c r="R360" i="4" s="1"/>
  <c r="O360" i="4"/>
  <c r="P360" i="4" s="1"/>
  <c r="N360" i="4"/>
  <c r="M360" i="4"/>
  <c r="K360" i="4"/>
  <c r="L360" i="4" s="1"/>
  <c r="Q359" i="4"/>
  <c r="R359" i="4" s="1"/>
  <c r="O359" i="4"/>
  <c r="P359" i="4" s="1"/>
  <c r="N359" i="4"/>
  <c r="K359" i="4"/>
  <c r="M359" i="4" s="1"/>
  <c r="Q358" i="4"/>
  <c r="R358" i="4" s="1"/>
  <c r="O358" i="4"/>
  <c r="P358" i="4" s="1"/>
  <c r="N358" i="4"/>
  <c r="K358" i="4"/>
  <c r="M358" i="4" s="1"/>
  <c r="Q357" i="4"/>
  <c r="R357" i="4" s="1"/>
  <c r="O357" i="4"/>
  <c r="P357" i="4" s="1"/>
  <c r="N357" i="4"/>
  <c r="M357" i="4"/>
  <c r="K357" i="4"/>
  <c r="L357" i="4" s="1"/>
  <c r="Q356" i="4"/>
  <c r="R356" i="4" s="1"/>
  <c r="O356" i="4"/>
  <c r="P356" i="4" s="1"/>
  <c r="N356" i="4"/>
  <c r="M356" i="4"/>
  <c r="K356" i="4"/>
  <c r="L356" i="4" s="1"/>
  <c r="Q355" i="4"/>
  <c r="R355" i="4" s="1"/>
  <c r="O355" i="4"/>
  <c r="P355" i="4" s="1"/>
  <c r="N355" i="4"/>
  <c r="K355" i="4"/>
  <c r="L355" i="4" s="1"/>
  <c r="R354" i="4"/>
  <c r="Q354" i="4"/>
  <c r="O354" i="4"/>
  <c r="P354" i="4" s="1"/>
  <c r="N354" i="4"/>
  <c r="K354" i="4"/>
  <c r="M354" i="4" s="1"/>
  <c r="R353" i="4"/>
  <c r="Q353" i="4"/>
  <c r="O353" i="4"/>
  <c r="P353" i="4" s="1"/>
  <c r="N353" i="4"/>
  <c r="K353" i="4"/>
  <c r="Q352" i="4"/>
  <c r="R352" i="4" s="1"/>
  <c r="O352" i="4"/>
  <c r="P352" i="4" s="1"/>
  <c r="N352" i="4"/>
  <c r="K352" i="4"/>
  <c r="M352" i="4" s="1"/>
  <c r="Q351" i="4"/>
  <c r="R351" i="4" s="1"/>
  <c r="O351" i="4"/>
  <c r="P351" i="4" s="1"/>
  <c r="N351" i="4"/>
  <c r="K351" i="4"/>
  <c r="L351" i="4" s="1"/>
  <c r="R350" i="4"/>
  <c r="Q350" i="4"/>
  <c r="O350" i="4"/>
  <c r="P350" i="4" s="1"/>
  <c r="N350" i="4"/>
  <c r="K350" i="4"/>
  <c r="L350" i="4" s="1"/>
  <c r="Q349" i="4"/>
  <c r="R349" i="4" s="1"/>
  <c r="O349" i="4"/>
  <c r="P349" i="4" s="1"/>
  <c r="N349" i="4"/>
  <c r="K349" i="4"/>
  <c r="L349" i="4" s="1"/>
  <c r="R348" i="4"/>
  <c r="Q348" i="4"/>
  <c r="P348" i="4"/>
  <c r="O348" i="4"/>
  <c r="N348" i="4"/>
  <c r="K348" i="4"/>
  <c r="M348" i="4" s="1"/>
  <c r="Q347" i="4"/>
  <c r="R347" i="4" s="1"/>
  <c r="O347" i="4"/>
  <c r="P347" i="4" s="1"/>
  <c r="N347" i="4"/>
  <c r="K347" i="4"/>
  <c r="M347" i="4" s="1"/>
  <c r="R346" i="4"/>
  <c r="Q346" i="4"/>
  <c r="O346" i="4"/>
  <c r="P346" i="4" s="1"/>
  <c r="N346" i="4"/>
  <c r="L346" i="4"/>
  <c r="K346" i="4"/>
  <c r="M346" i="4" s="1"/>
  <c r="R345" i="4"/>
  <c r="Q345" i="4"/>
  <c r="O345" i="4"/>
  <c r="P345" i="4" s="1"/>
  <c r="N345" i="4"/>
  <c r="L345" i="4"/>
  <c r="K345" i="4"/>
  <c r="M345" i="4" s="1"/>
  <c r="Q344" i="4"/>
  <c r="R344" i="4" s="1"/>
  <c r="O344" i="4"/>
  <c r="P344" i="4" s="1"/>
  <c r="N344" i="4"/>
  <c r="K344" i="4"/>
  <c r="Q343" i="4"/>
  <c r="R343" i="4" s="1"/>
  <c r="O343" i="4"/>
  <c r="P343" i="4" s="1"/>
  <c r="N343" i="4"/>
  <c r="K343" i="4"/>
  <c r="Q342" i="4"/>
  <c r="R342" i="4" s="1"/>
  <c r="O342" i="4"/>
  <c r="P342" i="4" s="1"/>
  <c r="N342" i="4"/>
  <c r="K342" i="4"/>
  <c r="L342" i="4" s="1"/>
  <c r="Q341" i="4"/>
  <c r="R341" i="4" s="1"/>
  <c r="O341" i="4"/>
  <c r="P341" i="4" s="1"/>
  <c r="N341" i="4"/>
  <c r="K341" i="4"/>
  <c r="Q340" i="4"/>
  <c r="R340" i="4" s="1"/>
  <c r="O340" i="4"/>
  <c r="P340" i="4" s="1"/>
  <c r="N340" i="4"/>
  <c r="K340" i="4"/>
  <c r="L340" i="4" s="1"/>
  <c r="Q339" i="4"/>
  <c r="R339" i="4" s="1"/>
  <c r="O339" i="4"/>
  <c r="P339" i="4" s="1"/>
  <c r="N339" i="4"/>
  <c r="K339" i="4"/>
  <c r="M339" i="4" s="1"/>
  <c r="Q338" i="4"/>
  <c r="R338" i="4" s="1"/>
  <c r="O338" i="4"/>
  <c r="P338" i="4" s="1"/>
  <c r="N338" i="4"/>
  <c r="K338" i="4"/>
  <c r="Q337" i="4"/>
  <c r="R337" i="4" s="1"/>
  <c r="O337" i="4"/>
  <c r="P337" i="4" s="1"/>
  <c r="N337" i="4"/>
  <c r="K337" i="4"/>
  <c r="M337" i="4" s="1"/>
  <c r="Q336" i="4"/>
  <c r="R336" i="4" s="1"/>
  <c r="O336" i="4"/>
  <c r="P336" i="4" s="1"/>
  <c r="N336" i="4"/>
  <c r="K336" i="4"/>
  <c r="L336" i="4" s="1"/>
  <c r="Q335" i="4"/>
  <c r="R335" i="4" s="1"/>
  <c r="O335" i="4"/>
  <c r="P335" i="4" s="1"/>
  <c r="N335" i="4"/>
  <c r="K335" i="4"/>
  <c r="Q334" i="4"/>
  <c r="R334" i="4" s="1"/>
  <c r="P334" i="4"/>
  <c r="O334" i="4"/>
  <c r="N334" i="4"/>
  <c r="K334" i="4"/>
  <c r="Q333" i="4"/>
  <c r="R333" i="4" s="1"/>
  <c r="O333" i="4"/>
  <c r="P333" i="4" s="1"/>
  <c r="N333" i="4"/>
  <c r="K333" i="4"/>
  <c r="Q332" i="4"/>
  <c r="R332" i="4" s="1"/>
  <c r="O332" i="4"/>
  <c r="P332" i="4" s="1"/>
  <c r="N332" i="4"/>
  <c r="K332" i="4"/>
  <c r="L332" i="4" s="1"/>
  <c r="Q331" i="4"/>
  <c r="R331" i="4" s="1"/>
  <c r="O331" i="4"/>
  <c r="P331" i="4" s="1"/>
  <c r="N331" i="4"/>
  <c r="K331" i="4"/>
  <c r="M331" i="4" s="1"/>
  <c r="Q330" i="4"/>
  <c r="R330" i="4" s="1"/>
  <c r="O330" i="4"/>
  <c r="P330" i="4" s="1"/>
  <c r="N330" i="4"/>
  <c r="M330" i="4"/>
  <c r="K330" i="4"/>
  <c r="L330" i="4" s="1"/>
  <c r="Q329" i="4"/>
  <c r="R329" i="4" s="1"/>
  <c r="O329" i="4"/>
  <c r="P329" i="4" s="1"/>
  <c r="N329" i="4"/>
  <c r="K329" i="4"/>
  <c r="L329" i="4" s="1"/>
  <c r="Q328" i="4"/>
  <c r="R328" i="4" s="1"/>
  <c r="O328" i="4"/>
  <c r="P328" i="4" s="1"/>
  <c r="N328" i="4"/>
  <c r="K328" i="4"/>
  <c r="M328" i="4" s="1"/>
  <c r="Q327" i="4"/>
  <c r="R327" i="4" s="1"/>
  <c r="O327" i="4"/>
  <c r="P327" i="4" s="1"/>
  <c r="N327" i="4"/>
  <c r="K327" i="4"/>
  <c r="R326" i="4"/>
  <c r="Q326" i="4"/>
  <c r="O326" i="4"/>
  <c r="P326" i="4" s="1"/>
  <c r="N326" i="4"/>
  <c r="K326" i="4"/>
  <c r="M326" i="4" s="1"/>
  <c r="R325" i="4"/>
  <c r="Q325" i="4"/>
  <c r="O325" i="4"/>
  <c r="P325" i="4" s="1"/>
  <c r="N325" i="4"/>
  <c r="K325" i="4"/>
  <c r="Q324" i="4"/>
  <c r="R324" i="4" s="1"/>
  <c r="O324" i="4"/>
  <c r="P324" i="4" s="1"/>
  <c r="N324" i="4"/>
  <c r="K324" i="4"/>
  <c r="M324" i="4" s="1"/>
  <c r="Q323" i="4"/>
  <c r="R323" i="4" s="1"/>
  <c r="O323" i="4"/>
  <c r="P323" i="4" s="1"/>
  <c r="N323" i="4"/>
  <c r="K323" i="4"/>
  <c r="M323" i="4" s="1"/>
  <c r="Q322" i="4"/>
  <c r="R322" i="4" s="1"/>
  <c r="O322" i="4"/>
  <c r="P322" i="4" s="1"/>
  <c r="N322" i="4"/>
  <c r="K322" i="4"/>
  <c r="M322" i="4" s="1"/>
  <c r="Q321" i="4"/>
  <c r="R321" i="4" s="1"/>
  <c r="O321" i="4"/>
  <c r="P321" i="4" s="1"/>
  <c r="N321" i="4"/>
  <c r="L321" i="4"/>
  <c r="K321" i="4"/>
  <c r="M321" i="4" s="1"/>
  <c r="Q320" i="4"/>
  <c r="R320" i="4" s="1"/>
  <c r="O320" i="4"/>
  <c r="P320" i="4" s="1"/>
  <c r="N320" i="4"/>
  <c r="M320" i="4"/>
  <c r="K320" i="4"/>
  <c r="L320" i="4" s="1"/>
  <c r="Q319" i="4"/>
  <c r="R319" i="4" s="1"/>
  <c r="O319" i="4"/>
  <c r="P319" i="4" s="1"/>
  <c r="N319" i="4"/>
  <c r="K319" i="4"/>
  <c r="L319" i="4" s="1"/>
  <c r="Q318" i="4"/>
  <c r="R318" i="4" s="1"/>
  <c r="O318" i="4"/>
  <c r="P318" i="4" s="1"/>
  <c r="N318" i="4"/>
  <c r="K318" i="4"/>
  <c r="R317" i="4"/>
  <c r="Q317" i="4"/>
  <c r="O317" i="4"/>
  <c r="P317" i="4" s="1"/>
  <c r="N317" i="4"/>
  <c r="K317" i="4"/>
  <c r="M317" i="4" s="1"/>
  <c r="Q316" i="4"/>
  <c r="R316" i="4" s="1"/>
  <c r="O316" i="4"/>
  <c r="P316" i="4" s="1"/>
  <c r="N316" i="4"/>
  <c r="K316" i="4"/>
  <c r="M316" i="4" s="1"/>
  <c r="Q315" i="4"/>
  <c r="R315" i="4" s="1"/>
  <c r="O315" i="4"/>
  <c r="P315" i="4" s="1"/>
  <c r="N315" i="4"/>
  <c r="K315" i="4"/>
  <c r="L315" i="4" s="1"/>
  <c r="Q314" i="4"/>
  <c r="R314" i="4" s="1"/>
  <c r="O314" i="4"/>
  <c r="P314" i="4" s="1"/>
  <c r="N314" i="4"/>
  <c r="K314" i="4"/>
  <c r="Q313" i="4"/>
  <c r="R313" i="4" s="1"/>
  <c r="O313" i="4"/>
  <c r="P313" i="4" s="1"/>
  <c r="N313" i="4"/>
  <c r="K313" i="4"/>
  <c r="M313" i="4" s="1"/>
  <c r="Q312" i="4"/>
  <c r="R312" i="4" s="1"/>
  <c r="O312" i="4"/>
  <c r="P312" i="4" s="1"/>
  <c r="N312" i="4"/>
  <c r="K312" i="4"/>
  <c r="L312" i="4" s="1"/>
  <c r="Q311" i="4"/>
  <c r="R311" i="4" s="1"/>
  <c r="O311" i="4"/>
  <c r="P311" i="4" s="1"/>
  <c r="N311" i="4"/>
  <c r="K311" i="4"/>
  <c r="M311" i="4" s="1"/>
  <c r="Q310" i="4"/>
  <c r="R310" i="4" s="1"/>
  <c r="O310" i="4"/>
  <c r="P310" i="4" s="1"/>
  <c r="N310" i="4"/>
  <c r="K310" i="4"/>
  <c r="M310" i="4" s="1"/>
  <c r="Q309" i="4"/>
  <c r="R309" i="4" s="1"/>
  <c r="O309" i="4"/>
  <c r="P309" i="4" s="1"/>
  <c r="N309" i="4"/>
  <c r="K309" i="4"/>
  <c r="L309" i="4" s="1"/>
  <c r="Q308" i="4"/>
  <c r="R308" i="4" s="1"/>
  <c r="O308" i="4"/>
  <c r="P308" i="4" s="1"/>
  <c r="N308" i="4"/>
  <c r="K308" i="4"/>
  <c r="M308" i="4" s="1"/>
  <c r="Q307" i="4"/>
  <c r="R307" i="4" s="1"/>
  <c r="O307" i="4"/>
  <c r="P307" i="4" s="1"/>
  <c r="N307" i="4"/>
  <c r="K307" i="4"/>
  <c r="M307" i="4" s="1"/>
  <c r="Q306" i="4"/>
  <c r="R306" i="4" s="1"/>
  <c r="O306" i="4"/>
  <c r="P306" i="4" s="1"/>
  <c r="N306" i="4"/>
  <c r="K306" i="4"/>
  <c r="Q305" i="4"/>
  <c r="R305" i="4" s="1"/>
  <c r="O305" i="4"/>
  <c r="P305" i="4" s="1"/>
  <c r="N305" i="4"/>
  <c r="K305" i="4"/>
  <c r="L305" i="4" s="1"/>
  <c r="Q304" i="4"/>
  <c r="R304" i="4" s="1"/>
  <c r="P304" i="4"/>
  <c r="O304" i="4"/>
  <c r="N304" i="4"/>
  <c r="K304" i="4"/>
  <c r="M304" i="4" s="1"/>
  <c r="Q303" i="4"/>
  <c r="R303" i="4" s="1"/>
  <c r="O303" i="4"/>
  <c r="P303" i="4" s="1"/>
  <c r="N303" i="4"/>
  <c r="K303" i="4"/>
  <c r="M303" i="4" s="1"/>
  <c r="Q302" i="4"/>
  <c r="R302" i="4" s="1"/>
  <c r="O302" i="4"/>
  <c r="P302" i="4" s="1"/>
  <c r="N302" i="4"/>
  <c r="K302" i="4"/>
  <c r="L302" i="4" s="1"/>
  <c r="Q301" i="4"/>
  <c r="R301" i="4" s="1"/>
  <c r="O301" i="4"/>
  <c r="P301" i="4" s="1"/>
  <c r="N301" i="4"/>
  <c r="K301" i="4"/>
  <c r="L301" i="4" s="1"/>
  <c r="R300" i="4"/>
  <c r="Q300" i="4"/>
  <c r="O300" i="4"/>
  <c r="P300" i="4" s="1"/>
  <c r="N300" i="4"/>
  <c r="K300" i="4"/>
  <c r="R299" i="4"/>
  <c r="Q299" i="4"/>
  <c r="O299" i="4"/>
  <c r="P299" i="4" s="1"/>
  <c r="N299" i="4"/>
  <c r="K299" i="4"/>
  <c r="Q298" i="4"/>
  <c r="R298" i="4" s="1"/>
  <c r="O298" i="4"/>
  <c r="P298" i="4" s="1"/>
  <c r="N298" i="4"/>
  <c r="K298" i="4"/>
  <c r="M298" i="4" s="1"/>
  <c r="Q297" i="4"/>
  <c r="R297" i="4" s="1"/>
  <c r="O297" i="4"/>
  <c r="P297" i="4" s="1"/>
  <c r="N297" i="4"/>
  <c r="K297" i="4"/>
  <c r="M297" i="4" s="1"/>
  <c r="Q296" i="4"/>
  <c r="R296" i="4" s="1"/>
  <c r="O296" i="4"/>
  <c r="P296" i="4" s="1"/>
  <c r="N296" i="4"/>
  <c r="M296" i="4"/>
  <c r="L296" i="4"/>
  <c r="K296" i="4"/>
  <c r="Q295" i="4"/>
  <c r="R295" i="4" s="1"/>
  <c r="O295" i="4"/>
  <c r="P295" i="4" s="1"/>
  <c r="N295" i="4"/>
  <c r="K295" i="4"/>
  <c r="L295" i="4" s="1"/>
  <c r="Q294" i="4"/>
  <c r="R294" i="4" s="1"/>
  <c r="O294" i="4"/>
  <c r="P294" i="4" s="1"/>
  <c r="N294" i="4"/>
  <c r="K294" i="4"/>
  <c r="L294" i="4" s="1"/>
  <c r="Q293" i="4"/>
  <c r="R293" i="4" s="1"/>
  <c r="P293" i="4"/>
  <c r="O293" i="4"/>
  <c r="N293" i="4"/>
  <c r="K293" i="4"/>
  <c r="M293" i="4" s="1"/>
  <c r="Q292" i="4"/>
  <c r="R292" i="4" s="1"/>
  <c r="O292" i="4"/>
  <c r="P292" i="4" s="1"/>
  <c r="N292" i="4"/>
  <c r="K292" i="4"/>
  <c r="M292" i="4" s="1"/>
  <c r="Q291" i="4"/>
  <c r="R291" i="4" s="1"/>
  <c r="O291" i="4"/>
  <c r="P291" i="4" s="1"/>
  <c r="N291" i="4"/>
  <c r="K291" i="4"/>
  <c r="L291" i="4" s="1"/>
  <c r="Q290" i="4"/>
  <c r="R290" i="4" s="1"/>
  <c r="O290" i="4"/>
  <c r="P290" i="4" s="1"/>
  <c r="N290" i="4"/>
  <c r="K290" i="4"/>
  <c r="M290" i="4" s="1"/>
  <c r="Q289" i="4"/>
  <c r="R289" i="4" s="1"/>
  <c r="O289" i="4"/>
  <c r="P289" i="4" s="1"/>
  <c r="N289" i="4"/>
  <c r="K289" i="4"/>
  <c r="M289" i="4" s="1"/>
  <c r="Q288" i="4"/>
  <c r="R288" i="4" s="1"/>
  <c r="O288" i="4"/>
  <c r="P288" i="4" s="1"/>
  <c r="N288" i="4"/>
  <c r="K288" i="4"/>
  <c r="M288" i="4" s="1"/>
  <c r="Q287" i="4"/>
  <c r="R287" i="4" s="1"/>
  <c r="O287" i="4"/>
  <c r="P287" i="4" s="1"/>
  <c r="N287" i="4"/>
  <c r="K287" i="4"/>
  <c r="L287" i="4" s="1"/>
  <c r="Q286" i="4"/>
  <c r="R286" i="4" s="1"/>
  <c r="O286" i="4"/>
  <c r="P286" i="4" s="1"/>
  <c r="N286" i="4"/>
  <c r="K286" i="4"/>
  <c r="M286" i="4" s="1"/>
  <c r="Q285" i="4"/>
  <c r="R285" i="4" s="1"/>
  <c r="O285" i="4"/>
  <c r="P285" i="4" s="1"/>
  <c r="N285" i="4"/>
  <c r="M285" i="4"/>
  <c r="K285" i="4"/>
  <c r="L285" i="4" s="1"/>
  <c r="Q284" i="4"/>
  <c r="R284" i="4" s="1"/>
  <c r="O284" i="4"/>
  <c r="P284" i="4" s="1"/>
  <c r="N284" i="4"/>
  <c r="K284" i="4"/>
  <c r="L284" i="4" s="1"/>
  <c r="Q283" i="4"/>
  <c r="R283" i="4" s="1"/>
  <c r="O283" i="4"/>
  <c r="P283" i="4" s="1"/>
  <c r="N283" i="4"/>
  <c r="K283" i="4"/>
  <c r="Q282" i="4"/>
  <c r="R282" i="4" s="1"/>
  <c r="O282" i="4"/>
  <c r="P282" i="4" s="1"/>
  <c r="N282" i="4"/>
  <c r="K282" i="4"/>
  <c r="Q281" i="4"/>
  <c r="R281" i="4" s="1"/>
  <c r="O281" i="4"/>
  <c r="P281" i="4" s="1"/>
  <c r="N281" i="4"/>
  <c r="K281" i="4"/>
  <c r="R280" i="4"/>
  <c r="Q280" i="4"/>
  <c r="O280" i="4"/>
  <c r="P280" i="4" s="1"/>
  <c r="N280" i="4"/>
  <c r="K280" i="4"/>
  <c r="M280" i="4" s="1"/>
  <c r="R279" i="4"/>
  <c r="Q279" i="4"/>
  <c r="O279" i="4"/>
  <c r="P279" i="4" s="1"/>
  <c r="N279" i="4"/>
  <c r="K279" i="4"/>
  <c r="Q278" i="4"/>
  <c r="R278" i="4" s="1"/>
  <c r="O278" i="4"/>
  <c r="P278" i="4" s="1"/>
  <c r="N278" i="4"/>
  <c r="K278" i="4"/>
  <c r="M278" i="4" s="1"/>
  <c r="Q277" i="4"/>
  <c r="R277" i="4" s="1"/>
  <c r="O277" i="4"/>
  <c r="P277" i="4" s="1"/>
  <c r="N277" i="4"/>
  <c r="K277" i="4"/>
  <c r="L277" i="4" s="1"/>
  <c r="Q276" i="4"/>
  <c r="R276" i="4" s="1"/>
  <c r="O276" i="4"/>
  <c r="P276" i="4" s="1"/>
  <c r="N276" i="4"/>
  <c r="K276" i="4"/>
  <c r="L276" i="4" s="1"/>
  <c r="Q275" i="4"/>
  <c r="R275" i="4" s="1"/>
  <c r="O275" i="4"/>
  <c r="P275" i="4" s="1"/>
  <c r="N275" i="4"/>
  <c r="K275" i="4"/>
  <c r="L275" i="4" s="1"/>
  <c r="Q274" i="4"/>
  <c r="R274" i="4" s="1"/>
  <c r="O274" i="4"/>
  <c r="P274" i="4" s="1"/>
  <c r="N274" i="4"/>
  <c r="K274" i="4"/>
  <c r="L274" i="4" s="1"/>
  <c r="Q273" i="4"/>
  <c r="R273" i="4" s="1"/>
  <c r="O273" i="4"/>
  <c r="P273" i="4" s="1"/>
  <c r="N273" i="4"/>
  <c r="K273" i="4"/>
  <c r="Q272" i="4"/>
  <c r="R272" i="4" s="1"/>
  <c r="O272" i="4"/>
  <c r="P272" i="4" s="1"/>
  <c r="N272" i="4"/>
  <c r="K272" i="4"/>
  <c r="M272" i="4" s="1"/>
  <c r="Q271" i="4"/>
  <c r="R271" i="4" s="1"/>
  <c r="O271" i="4"/>
  <c r="P271" i="4" s="1"/>
  <c r="N271" i="4"/>
  <c r="L271" i="4"/>
  <c r="K271" i="4"/>
  <c r="M271" i="4" s="1"/>
  <c r="Q270" i="4"/>
  <c r="R270" i="4" s="1"/>
  <c r="O270" i="4"/>
  <c r="P270" i="4" s="1"/>
  <c r="N270" i="4"/>
  <c r="K270" i="4"/>
  <c r="M270" i="4" s="1"/>
  <c r="Q269" i="4"/>
  <c r="R269" i="4" s="1"/>
  <c r="O269" i="4"/>
  <c r="P269" i="4" s="1"/>
  <c r="N269" i="4"/>
  <c r="M269" i="4"/>
  <c r="K269" i="4"/>
  <c r="L269" i="4" s="1"/>
  <c r="Q268" i="4"/>
  <c r="R268" i="4" s="1"/>
  <c r="O268" i="4"/>
  <c r="P268" i="4" s="1"/>
  <c r="N268" i="4"/>
  <c r="K268" i="4"/>
  <c r="M268" i="4" s="1"/>
  <c r="Q267" i="4"/>
  <c r="R267" i="4" s="1"/>
  <c r="O267" i="4"/>
  <c r="P267" i="4" s="1"/>
  <c r="N267" i="4"/>
  <c r="K267" i="4"/>
  <c r="Q266" i="4"/>
  <c r="R266" i="4" s="1"/>
  <c r="O266" i="4"/>
  <c r="P266" i="4" s="1"/>
  <c r="N266" i="4"/>
  <c r="K266" i="4"/>
  <c r="M266" i="4" s="1"/>
  <c r="Q265" i="4"/>
  <c r="R265" i="4" s="1"/>
  <c r="P265" i="4"/>
  <c r="O265" i="4"/>
  <c r="N265" i="4"/>
  <c r="L265" i="4"/>
  <c r="K265" i="4"/>
  <c r="M265" i="4" s="1"/>
  <c r="Q264" i="4"/>
  <c r="R264" i="4" s="1"/>
  <c r="O264" i="4"/>
  <c r="P264" i="4" s="1"/>
  <c r="N264" i="4"/>
  <c r="K264" i="4"/>
  <c r="M264" i="4" s="1"/>
  <c r="Q263" i="4"/>
  <c r="R263" i="4" s="1"/>
  <c r="O263" i="4"/>
  <c r="P263" i="4" s="1"/>
  <c r="N263" i="4"/>
  <c r="K263" i="4"/>
  <c r="M263" i="4" s="1"/>
  <c r="Q262" i="4"/>
  <c r="R262" i="4" s="1"/>
  <c r="O262" i="4"/>
  <c r="P262" i="4" s="1"/>
  <c r="N262" i="4"/>
  <c r="K262" i="4"/>
  <c r="Q261" i="4"/>
  <c r="R261" i="4" s="1"/>
  <c r="O261" i="4"/>
  <c r="P261" i="4" s="1"/>
  <c r="N261" i="4"/>
  <c r="K261" i="4"/>
  <c r="M261" i="4" s="1"/>
  <c r="Q260" i="4"/>
  <c r="R260" i="4" s="1"/>
  <c r="P260" i="4"/>
  <c r="O260" i="4"/>
  <c r="N260" i="4"/>
  <c r="M260" i="4"/>
  <c r="K260" i="4"/>
  <c r="L260" i="4" s="1"/>
  <c r="Q259" i="4"/>
  <c r="R259" i="4" s="1"/>
  <c r="O259" i="4"/>
  <c r="P259" i="4" s="1"/>
  <c r="N259" i="4"/>
  <c r="K259" i="4"/>
  <c r="M259" i="4" s="1"/>
  <c r="Q258" i="4"/>
  <c r="R258" i="4" s="1"/>
  <c r="O258" i="4"/>
  <c r="P258" i="4" s="1"/>
  <c r="N258" i="4"/>
  <c r="K258" i="4"/>
  <c r="Q257" i="4"/>
  <c r="R257" i="4" s="1"/>
  <c r="O257" i="4"/>
  <c r="P257" i="4" s="1"/>
  <c r="N257" i="4"/>
  <c r="K257" i="4"/>
  <c r="Q256" i="4"/>
  <c r="R256" i="4" s="1"/>
  <c r="O256" i="4"/>
  <c r="P256" i="4" s="1"/>
  <c r="N256" i="4"/>
  <c r="K256" i="4"/>
  <c r="R255" i="4"/>
  <c r="Q255" i="4"/>
  <c r="O255" i="4"/>
  <c r="P255" i="4" s="1"/>
  <c r="N255" i="4"/>
  <c r="K255" i="4"/>
  <c r="Q254" i="4"/>
  <c r="R254" i="4" s="1"/>
  <c r="O254" i="4"/>
  <c r="P254" i="4" s="1"/>
  <c r="N254" i="4"/>
  <c r="L254" i="4"/>
  <c r="K254" i="4"/>
  <c r="M254" i="4" s="1"/>
  <c r="Q253" i="4"/>
  <c r="R253" i="4" s="1"/>
  <c r="O253" i="4"/>
  <c r="P253" i="4" s="1"/>
  <c r="N253" i="4"/>
  <c r="K253" i="4"/>
  <c r="R252" i="4"/>
  <c r="Q252" i="4"/>
  <c r="O252" i="4"/>
  <c r="P252" i="4" s="1"/>
  <c r="N252" i="4"/>
  <c r="M252" i="4"/>
  <c r="K252" i="4"/>
  <c r="L252" i="4" s="1"/>
  <c r="Q251" i="4"/>
  <c r="R251" i="4" s="1"/>
  <c r="O251" i="4"/>
  <c r="P251" i="4" s="1"/>
  <c r="N251" i="4"/>
  <c r="K251" i="4"/>
  <c r="M251" i="4" s="1"/>
  <c r="Q250" i="4"/>
  <c r="R250" i="4" s="1"/>
  <c r="O250" i="4"/>
  <c r="P250" i="4" s="1"/>
  <c r="N250" i="4"/>
  <c r="M250" i="4"/>
  <c r="K250" i="4"/>
  <c r="L250" i="4" s="1"/>
  <c r="Q249" i="4"/>
  <c r="R249" i="4" s="1"/>
  <c r="O249" i="4"/>
  <c r="P249" i="4" s="1"/>
  <c r="N249" i="4"/>
  <c r="K249" i="4"/>
  <c r="Q248" i="4"/>
  <c r="R248" i="4" s="1"/>
  <c r="O248" i="4"/>
  <c r="P248" i="4" s="1"/>
  <c r="N248" i="4"/>
  <c r="K248" i="4"/>
  <c r="R247" i="4"/>
  <c r="Q247" i="4"/>
  <c r="O247" i="4"/>
  <c r="P247" i="4" s="1"/>
  <c r="N247" i="4"/>
  <c r="L247" i="4"/>
  <c r="K247" i="4"/>
  <c r="M247" i="4" s="1"/>
  <c r="Q246" i="4"/>
  <c r="R246" i="4" s="1"/>
  <c r="P246" i="4"/>
  <c r="O246" i="4"/>
  <c r="N246" i="4"/>
  <c r="K246" i="4"/>
  <c r="M246" i="4" s="1"/>
  <c r="Q245" i="4"/>
  <c r="R245" i="4" s="1"/>
  <c r="O245" i="4"/>
  <c r="P245" i="4" s="1"/>
  <c r="N245" i="4"/>
  <c r="M245" i="4"/>
  <c r="L245" i="4"/>
  <c r="K245" i="4"/>
  <c r="Q244" i="4"/>
  <c r="R244" i="4" s="1"/>
  <c r="O244" i="4"/>
  <c r="P244" i="4" s="1"/>
  <c r="N244" i="4"/>
  <c r="M244" i="4"/>
  <c r="K244" i="4"/>
  <c r="L244" i="4" s="1"/>
  <c r="R243" i="4"/>
  <c r="Q243" i="4"/>
  <c r="O243" i="4"/>
  <c r="P243" i="4" s="1"/>
  <c r="N243" i="4"/>
  <c r="K243" i="4"/>
  <c r="Q242" i="4"/>
  <c r="R242" i="4" s="1"/>
  <c r="O242" i="4"/>
  <c r="P242" i="4" s="1"/>
  <c r="N242" i="4"/>
  <c r="K242" i="4"/>
  <c r="M242" i="4" s="1"/>
  <c r="Q241" i="4"/>
  <c r="R241" i="4" s="1"/>
  <c r="O241" i="4"/>
  <c r="P241" i="4" s="1"/>
  <c r="N241" i="4"/>
  <c r="K241" i="4"/>
  <c r="Q240" i="4"/>
  <c r="R240" i="4" s="1"/>
  <c r="O240" i="4"/>
  <c r="P240" i="4" s="1"/>
  <c r="N240" i="4"/>
  <c r="L240" i="4"/>
  <c r="K240" i="4"/>
  <c r="M240" i="4" s="1"/>
  <c r="Q239" i="4"/>
  <c r="R239" i="4" s="1"/>
  <c r="O239" i="4"/>
  <c r="P239" i="4" s="1"/>
  <c r="N239" i="4"/>
  <c r="K239" i="4"/>
  <c r="M239" i="4" s="1"/>
  <c r="Q238" i="4"/>
  <c r="R238" i="4" s="1"/>
  <c r="O238" i="4"/>
  <c r="P238" i="4" s="1"/>
  <c r="N238" i="4"/>
  <c r="K238" i="4"/>
  <c r="Q237" i="4"/>
  <c r="R237" i="4" s="1"/>
  <c r="O237" i="4"/>
  <c r="P237" i="4" s="1"/>
  <c r="N237" i="4"/>
  <c r="K237" i="4"/>
  <c r="Q236" i="4"/>
  <c r="R236" i="4" s="1"/>
  <c r="P236" i="4"/>
  <c r="O236" i="4"/>
  <c r="N236" i="4"/>
  <c r="K236" i="4"/>
  <c r="M236" i="4" s="1"/>
  <c r="Q235" i="4"/>
  <c r="R235" i="4" s="1"/>
  <c r="O235" i="4"/>
  <c r="P235" i="4" s="1"/>
  <c r="N235" i="4"/>
  <c r="K235" i="4"/>
  <c r="L235" i="4" s="1"/>
  <c r="Q234" i="4"/>
  <c r="R234" i="4" s="1"/>
  <c r="O234" i="4"/>
  <c r="P234" i="4" s="1"/>
  <c r="N234" i="4"/>
  <c r="K234" i="4"/>
  <c r="M234" i="4" s="1"/>
  <c r="Q233" i="4"/>
  <c r="R233" i="4" s="1"/>
  <c r="O233" i="4"/>
  <c r="P233" i="4" s="1"/>
  <c r="N233" i="4"/>
  <c r="K233" i="4"/>
  <c r="R232" i="4"/>
  <c r="Q232" i="4"/>
  <c r="P232" i="4"/>
  <c r="O232" i="4"/>
  <c r="N232" i="4"/>
  <c r="K232" i="4"/>
  <c r="M232" i="4" s="1"/>
  <c r="Q231" i="4"/>
  <c r="R231" i="4" s="1"/>
  <c r="O231" i="4"/>
  <c r="P231" i="4" s="1"/>
  <c r="N231" i="4"/>
  <c r="K231" i="4"/>
  <c r="M231" i="4" s="1"/>
  <c r="R230" i="4"/>
  <c r="Q230" i="4"/>
  <c r="O230" i="4"/>
  <c r="P230" i="4" s="1"/>
  <c r="N230" i="4"/>
  <c r="K230" i="4"/>
  <c r="Q229" i="4"/>
  <c r="R229" i="4" s="1"/>
  <c r="O229" i="4"/>
  <c r="P229" i="4" s="1"/>
  <c r="N229" i="4"/>
  <c r="K229" i="4"/>
  <c r="Q228" i="4"/>
  <c r="R228" i="4" s="1"/>
  <c r="O228" i="4"/>
  <c r="P228" i="4" s="1"/>
  <c r="N228" i="4"/>
  <c r="K228" i="4"/>
  <c r="R227" i="4"/>
  <c r="Q227" i="4"/>
  <c r="O227" i="4"/>
  <c r="P227" i="4" s="1"/>
  <c r="N227" i="4"/>
  <c r="K227" i="4"/>
  <c r="M227" i="4" s="1"/>
  <c r="Q226" i="4"/>
  <c r="R226" i="4" s="1"/>
  <c r="O226" i="4"/>
  <c r="P226" i="4" s="1"/>
  <c r="N226" i="4"/>
  <c r="K226" i="4"/>
  <c r="L226" i="4" s="1"/>
  <c r="Q225" i="4"/>
  <c r="R225" i="4" s="1"/>
  <c r="O225" i="4"/>
  <c r="P225" i="4" s="1"/>
  <c r="N225" i="4"/>
  <c r="K225" i="4"/>
  <c r="Q224" i="4"/>
  <c r="R224" i="4" s="1"/>
  <c r="P224" i="4"/>
  <c r="O224" i="4"/>
  <c r="N224" i="4"/>
  <c r="K224" i="4"/>
  <c r="M224" i="4" s="1"/>
  <c r="Q223" i="4"/>
  <c r="R223" i="4" s="1"/>
  <c r="O223" i="4"/>
  <c r="P223" i="4" s="1"/>
  <c r="N223" i="4"/>
  <c r="K223" i="4"/>
  <c r="Q222" i="4"/>
  <c r="R222" i="4" s="1"/>
  <c r="O222" i="4"/>
  <c r="P222" i="4" s="1"/>
  <c r="N222" i="4"/>
  <c r="K222" i="4"/>
  <c r="L222" i="4" s="1"/>
  <c r="R221" i="4"/>
  <c r="Q221" i="4"/>
  <c r="O221" i="4"/>
  <c r="P221" i="4" s="1"/>
  <c r="N221" i="4"/>
  <c r="M221" i="4"/>
  <c r="K221" i="4"/>
  <c r="L221" i="4" s="1"/>
  <c r="Q220" i="4"/>
  <c r="R220" i="4" s="1"/>
  <c r="O220" i="4"/>
  <c r="P220" i="4" s="1"/>
  <c r="N220" i="4"/>
  <c r="M220" i="4"/>
  <c r="K220" i="4"/>
  <c r="L220" i="4" s="1"/>
  <c r="Q219" i="4"/>
  <c r="R219" i="4" s="1"/>
  <c r="O219" i="4"/>
  <c r="P219" i="4" s="1"/>
  <c r="N219" i="4"/>
  <c r="K219" i="4"/>
  <c r="M219" i="4" s="1"/>
  <c r="Q218" i="4"/>
  <c r="R218" i="4" s="1"/>
  <c r="O218" i="4"/>
  <c r="P218" i="4" s="1"/>
  <c r="N218" i="4"/>
  <c r="K218" i="4"/>
  <c r="Q217" i="4"/>
  <c r="R217" i="4" s="1"/>
  <c r="O217" i="4"/>
  <c r="P217" i="4" s="1"/>
  <c r="N217" i="4"/>
  <c r="M217" i="4"/>
  <c r="L217" i="4"/>
  <c r="K217" i="4"/>
  <c r="R216" i="4"/>
  <c r="Q216" i="4"/>
  <c r="O216" i="4"/>
  <c r="P216" i="4" s="1"/>
  <c r="N216" i="4"/>
  <c r="K216" i="4"/>
  <c r="L216" i="4" s="1"/>
  <c r="Q215" i="4"/>
  <c r="R215" i="4" s="1"/>
  <c r="O215" i="4"/>
  <c r="P215" i="4" s="1"/>
  <c r="N215" i="4"/>
  <c r="K215" i="4"/>
  <c r="M215" i="4" s="1"/>
  <c r="Q214" i="4"/>
  <c r="R214" i="4" s="1"/>
  <c r="O214" i="4"/>
  <c r="P214" i="4" s="1"/>
  <c r="N214" i="4"/>
  <c r="K214" i="4"/>
  <c r="L214" i="4" s="1"/>
  <c r="Q213" i="4"/>
  <c r="R213" i="4" s="1"/>
  <c r="O213" i="4"/>
  <c r="P213" i="4" s="1"/>
  <c r="N213" i="4"/>
  <c r="K213" i="4"/>
  <c r="R212" i="4"/>
  <c r="Q212" i="4"/>
  <c r="O212" i="4"/>
  <c r="P212" i="4" s="1"/>
  <c r="N212" i="4"/>
  <c r="K212" i="4"/>
  <c r="M212" i="4" s="1"/>
  <c r="Q211" i="4"/>
  <c r="R211" i="4" s="1"/>
  <c r="O211" i="4"/>
  <c r="P211" i="4" s="1"/>
  <c r="N211" i="4"/>
  <c r="K211" i="4"/>
  <c r="M211" i="4" s="1"/>
  <c r="R210" i="4"/>
  <c r="Q210" i="4"/>
  <c r="O210" i="4"/>
  <c r="P210" i="4" s="1"/>
  <c r="N210" i="4"/>
  <c r="K210" i="4"/>
  <c r="Q209" i="4"/>
  <c r="R209" i="4" s="1"/>
  <c r="O209" i="4"/>
  <c r="P209" i="4" s="1"/>
  <c r="N209" i="4"/>
  <c r="K209" i="4"/>
  <c r="M209" i="4" s="1"/>
  <c r="Q208" i="4"/>
  <c r="R208" i="4" s="1"/>
  <c r="O208" i="4"/>
  <c r="P208" i="4" s="1"/>
  <c r="N208" i="4"/>
  <c r="K208" i="4"/>
  <c r="Q207" i="4"/>
  <c r="R207" i="4" s="1"/>
  <c r="O207" i="4"/>
  <c r="P207" i="4" s="1"/>
  <c r="N207" i="4"/>
  <c r="K207" i="4"/>
  <c r="M207" i="4" s="1"/>
  <c r="R206" i="4"/>
  <c r="Q206" i="4"/>
  <c r="O206" i="4"/>
  <c r="P206" i="4" s="1"/>
  <c r="N206" i="4"/>
  <c r="K206" i="4"/>
  <c r="Q205" i="4"/>
  <c r="R205" i="4" s="1"/>
  <c r="O205" i="4"/>
  <c r="P205" i="4" s="1"/>
  <c r="N205" i="4"/>
  <c r="M205" i="4"/>
  <c r="L205" i="4"/>
  <c r="K205" i="4"/>
  <c r="Q204" i="4"/>
  <c r="R204" i="4" s="1"/>
  <c r="O204" i="4"/>
  <c r="P204" i="4" s="1"/>
  <c r="N204" i="4"/>
  <c r="L204" i="4"/>
  <c r="K204" i="4"/>
  <c r="M204" i="4" s="1"/>
  <c r="Q203" i="4"/>
  <c r="R203" i="4" s="1"/>
  <c r="O203" i="4"/>
  <c r="P203" i="4" s="1"/>
  <c r="N203" i="4"/>
  <c r="K203" i="4"/>
  <c r="Q202" i="4"/>
  <c r="R202" i="4" s="1"/>
  <c r="O202" i="4"/>
  <c r="P202" i="4" s="1"/>
  <c r="N202" i="4"/>
  <c r="K202" i="4"/>
  <c r="L202" i="4" s="1"/>
  <c r="Q201" i="4"/>
  <c r="R201" i="4" s="1"/>
  <c r="O201" i="4"/>
  <c r="P201" i="4" s="1"/>
  <c r="N201" i="4"/>
  <c r="L201" i="4"/>
  <c r="K201" i="4"/>
  <c r="M201" i="4" s="1"/>
  <c r="Q200" i="4"/>
  <c r="R200" i="4" s="1"/>
  <c r="O200" i="4"/>
  <c r="P200" i="4" s="1"/>
  <c r="N200" i="4"/>
  <c r="K200" i="4"/>
  <c r="M200" i="4" s="1"/>
  <c r="Q199" i="4"/>
  <c r="R199" i="4" s="1"/>
  <c r="O199" i="4"/>
  <c r="P199" i="4" s="1"/>
  <c r="N199" i="4"/>
  <c r="K199" i="4"/>
  <c r="L199" i="4" s="1"/>
  <c r="Q198" i="4"/>
  <c r="R198" i="4" s="1"/>
  <c r="O198" i="4"/>
  <c r="P198" i="4" s="1"/>
  <c r="N198" i="4"/>
  <c r="K198" i="4"/>
  <c r="R197" i="4"/>
  <c r="Q197" i="4"/>
  <c r="O197" i="4"/>
  <c r="P197" i="4" s="1"/>
  <c r="N197" i="4"/>
  <c r="K197" i="4"/>
  <c r="L197" i="4" s="1"/>
  <c r="Q196" i="4"/>
  <c r="R196" i="4" s="1"/>
  <c r="O196" i="4"/>
  <c r="P196" i="4" s="1"/>
  <c r="N196" i="4"/>
  <c r="K196" i="4"/>
  <c r="L196" i="4" s="1"/>
  <c r="Q195" i="4"/>
  <c r="R195" i="4" s="1"/>
  <c r="O195" i="4"/>
  <c r="P195" i="4" s="1"/>
  <c r="N195" i="4"/>
  <c r="K195" i="4"/>
  <c r="M195" i="4" s="1"/>
  <c r="Q194" i="4"/>
  <c r="R194" i="4" s="1"/>
  <c r="O194" i="4"/>
  <c r="P194" i="4" s="1"/>
  <c r="N194" i="4"/>
  <c r="K194" i="4"/>
  <c r="L194" i="4" s="1"/>
  <c r="Q193" i="4"/>
  <c r="R193" i="4" s="1"/>
  <c r="O193" i="4"/>
  <c r="P193" i="4" s="1"/>
  <c r="N193" i="4"/>
  <c r="K193" i="4"/>
  <c r="Q192" i="4"/>
  <c r="R192" i="4" s="1"/>
  <c r="P192" i="4"/>
  <c r="O192" i="4"/>
  <c r="N192" i="4"/>
  <c r="K192" i="4"/>
  <c r="M192" i="4" s="1"/>
  <c r="Q191" i="4"/>
  <c r="R191" i="4" s="1"/>
  <c r="O191" i="4"/>
  <c r="P191" i="4" s="1"/>
  <c r="N191" i="4"/>
  <c r="L191" i="4"/>
  <c r="K191" i="4"/>
  <c r="M191" i="4" s="1"/>
  <c r="Q190" i="4"/>
  <c r="R190" i="4" s="1"/>
  <c r="O190" i="4"/>
  <c r="P190" i="4" s="1"/>
  <c r="N190" i="4"/>
  <c r="K190" i="4"/>
  <c r="L190" i="4" s="1"/>
  <c r="Q189" i="4"/>
  <c r="R189" i="4" s="1"/>
  <c r="O189" i="4"/>
  <c r="P189" i="4" s="1"/>
  <c r="N189" i="4"/>
  <c r="K189" i="4"/>
  <c r="L189" i="4" s="1"/>
  <c r="Q188" i="4"/>
  <c r="R188" i="4" s="1"/>
  <c r="O188" i="4"/>
  <c r="P188" i="4" s="1"/>
  <c r="N188" i="4"/>
  <c r="K188" i="4"/>
  <c r="Q187" i="4"/>
  <c r="R187" i="4" s="1"/>
  <c r="O187" i="4"/>
  <c r="P187" i="4" s="1"/>
  <c r="N187" i="4"/>
  <c r="K187" i="4"/>
  <c r="M187" i="4" s="1"/>
  <c r="Q186" i="4"/>
  <c r="R186" i="4" s="1"/>
  <c r="O186" i="4"/>
  <c r="P186" i="4" s="1"/>
  <c r="N186" i="4"/>
  <c r="K186" i="4"/>
  <c r="Q185" i="4"/>
  <c r="R185" i="4" s="1"/>
  <c r="O185" i="4"/>
  <c r="P185" i="4" s="1"/>
  <c r="N185" i="4"/>
  <c r="M185" i="4"/>
  <c r="L185" i="4"/>
  <c r="K185" i="4"/>
  <c r="Q184" i="4"/>
  <c r="R184" i="4" s="1"/>
  <c r="O184" i="4"/>
  <c r="P184" i="4" s="1"/>
  <c r="N184" i="4"/>
  <c r="K184" i="4"/>
  <c r="M184" i="4" s="1"/>
  <c r="Q183" i="4"/>
  <c r="R183" i="4" s="1"/>
  <c r="O183" i="4"/>
  <c r="P183" i="4" s="1"/>
  <c r="N183" i="4"/>
  <c r="K183" i="4"/>
  <c r="Q182" i="4"/>
  <c r="R182" i="4" s="1"/>
  <c r="O182" i="4"/>
  <c r="P182" i="4" s="1"/>
  <c r="N182" i="4"/>
  <c r="K182" i="4"/>
  <c r="L182" i="4" s="1"/>
  <c r="Q181" i="4"/>
  <c r="R181" i="4" s="1"/>
  <c r="O181" i="4"/>
  <c r="P181" i="4" s="1"/>
  <c r="N181" i="4"/>
  <c r="L181" i="4"/>
  <c r="K181" i="4"/>
  <c r="M181" i="4" s="1"/>
  <c r="R180" i="4"/>
  <c r="Q180" i="4"/>
  <c r="O180" i="4"/>
  <c r="P180" i="4" s="1"/>
  <c r="N180" i="4"/>
  <c r="K180" i="4"/>
  <c r="M180" i="4" s="1"/>
  <c r="Q179" i="4"/>
  <c r="R179" i="4" s="1"/>
  <c r="O179" i="4"/>
  <c r="P179" i="4" s="1"/>
  <c r="N179" i="4"/>
  <c r="K179" i="4"/>
  <c r="M179" i="4" s="1"/>
  <c r="Q178" i="4"/>
  <c r="R178" i="4" s="1"/>
  <c r="O178" i="4"/>
  <c r="P178" i="4" s="1"/>
  <c r="N178" i="4"/>
  <c r="K178" i="4"/>
  <c r="Q177" i="4"/>
  <c r="R177" i="4" s="1"/>
  <c r="P177" i="4"/>
  <c r="O177" i="4"/>
  <c r="N177" i="4"/>
  <c r="K177" i="4"/>
  <c r="M177" i="4" s="1"/>
  <c r="Q176" i="4"/>
  <c r="R176" i="4" s="1"/>
  <c r="P176" i="4"/>
  <c r="O176" i="4"/>
  <c r="N176" i="4"/>
  <c r="K176" i="4"/>
  <c r="Q175" i="4"/>
  <c r="R175" i="4" s="1"/>
  <c r="O175" i="4"/>
  <c r="P175" i="4" s="1"/>
  <c r="N175" i="4"/>
  <c r="L175" i="4"/>
  <c r="K175" i="4"/>
  <c r="M175" i="4" s="1"/>
  <c r="Q174" i="4"/>
  <c r="R174" i="4" s="1"/>
  <c r="O174" i="4"/>
  <c r="P174" i="4" s="1"/>
  <c r="N174" i="4"/>
  <c r="L174" i="4"/>
  <c r="K174" i="4"/>
  <c r="M174" i="4" s="1"/>
  <c r="Q173" i="4"/>
  <c r="R173" i="4" s="1"/>
  <c r="O173" i="4"/>
  <c r="P173" i="4" s="1"/>
  <c r="N173" i="4"/>
  <c r="K173" i="4"/>
  <c r="Q172" i="4"/>
  <c r="R172" i="4" s="1"/>
  <c r="P172" i="4"/>
  <c r="O172" i="4"/>
  <c r="N172" i="4"/>
  <c r="K172" i="4"/>
  <c r="M172" i="4" s="1"/>
  <c r="R171" i="4"/>
  <c r="Q171" i="4"/>
  <c r="O171" i="4"/>
  <c r="P171" i="4" s="1"/>
  <c r="N171" i="4"/>
  <c r="K171" i="4"/>
  <c r="L171" i="4" s="1"/>
  <c r="Q170" i="4"/>
  <c r="R170" i="4" s="1"/>
  <c r="O170" i="4"/>
  <c r="P170" i="4" s="1"/>
  <c r="N170" i="4"/>
  <c r="L170" i="4"/>
  <c r="K170" i="4"/>
  <c r="M170" i="4" s="1"/>
  <c r="Q169" i="4"/>
  <c r="R169" i="4" s="1"/>
  <c r="O169" i="4"/>
  <c r="P169" i="4" s="1"/>
  <c r="N169" i="4"/>
  <c r="K169" i="4"/>
  <c r="Q168" i="4"/>
  <c r="R168" i="4" s="1"/>
  <c r="O168" i="4"/>
  <c r="P168" i="4" s="1"/>
  <c r="N168" i="4"/>
  <c r="K168" i="4"/>
  <c r="Q167" i="4"/>
  <c r="R167" i="4" s="1"/>
  <c r="O167" i="4"/>
  <c r="P167" i="4" s="1"/>
  <c r="N167" i="4"/>
  <c r="K167" i="4"/>
  <c r="M167" i="4" s="1"/>
  <c r="Q166" i="4"/>
  <c r="R166" i="4" s="1"/>
  <c r="O166" i="4"/>
  <c r="P166" i="4" s="1"/>
  <c r="N166" i="4"/>
  <c r="K166" i="4"/>
  <c r="M166" i="4" s="1"/>
  <c r="R165" i="4"/>
  <c r="Q165" i="4"/>
  <c r="O165" i="4"/>
  <c r="P165" i="4" s="1"/>
  <c r="N165" i="4"/>
  <c r="L165" i="4"/>
  <c r="K165" i="4"/>
  <c r="M165" i="4" s="1"/>
  <c r="R164" i="4"/>
  <c r="Q164" i="4"/>
  <c r="O164" i="4"/>
  <c r="P164" i="4" s="1"/>
  <c r="N164" i="4"/>
  <c r="K164" i="4"/>
  <c r="M164" i="4" s="1"/>
  <c r="Q163" i="4"/>
  <c r="R163" i="4" s="1"/>
  <c r="O163" i="4"/>
  <c r="P163" i="4" s="1"/>
  <c r="N163" i="4"/>
  <c r="K163" i="4"/>
  <c r="Q162" i="4"/>
  <c r="R162" i="4" s="1"/>
  <c r="O162" i="4"/>
  <c r="P162" i="4" s="1"/>
  <c r="N162" i="4"/>
  <c r="K162" i="4"/>
  <c r="L162" i="4" s="1"/>
  <c r="Q161" i="4"/>
  <c r="R161" i="4" s="1"/>
  <c r="O161" i="4"/>
  <c r="P161" i="4" s="1"/>
  <c r="N161" i="4"/>
  <c r="L161" i="4"/>
  <c r="K161" i="4"/>
  <c r="M161" i="4" s="1"/>
  <c r="Q160" i="4"/>
  <c r="R160" i="4" s="1"/>
  <c r="O160" i="4"/>
  <c r="P160" i="4" s="1"/>
  <c r="N160" i="4"/>
  <c r="K160" i="4"/>
  <c r="L160" i="4" s="1"/>
  <c r="Q159" i="4"/>
  <c r="R159" i="4" s="1"/>
  <c r="O159" i="4"/>
  <c r="P159" i="4" s="1"/>
  <c r="N159" i="4"/>
  <c r="K159" i="4"/>
  <c r="Q158" i="4"/>
  <c r="R158" i="4" s="1"/>
  <c r="O158" i="4"/>
  <c r="P158" i="4" s="1"/>
  <c r="N158" i="4"/>
  <c r="K158" i="4"/>
  <c r="Q157" i="4"/>
  <c r="R157" i="4" s="1"/>
  <c r="O157" i="4"/>
  <c r="P157" i="4" s="1"/>
  <c r="N157" i="4"/>
  <c r="K157" i="4"/>
  <c r="R156" i="4"/>
  <c r="Q156" i="4"/>
  <c r="O156" i="4"/>
  <c r="P156" i="4" s="1"/>
  <c r="N156" i="4"/>
  <c r="K156" i="4"/>
  <c r="M156" i="4" s="1"/>
  <c r="Q155" i="4"/>
  <c r="R155" i="4" s="1"/>
  <c r="O155" i="4"/>
  <c r="P155" i="4" s="1"/>
  <c r="N155" i="4"/>
  <c r="K155" i="4"/>
  <c r="M155" i="4" s="1"/>
  <c r="Q154" i="4"/>
  <c r="R154" i="4" s="1"/>
  <c r="O154" i="4"/>
  <c r="P154" i="4" s="1"/>
  <c r="N154" i="4"/>
  <c r="K154" i="4"/>
  <c r="M154" i="4" s="1"/>
  <c r="Q153" i="4"/>
  <c r="R153" i="4" s="1"/>
  <c r="O153" i="4"/>
  <c r="P153" i="4" s="1"/>
  <c r="N153" i="4"/>
  <c r="K153" i="4"/>
  <c r="Q152" i="4"/>
  <c r="R152" i="4" s="1"/>
  <c r="O152" i="4"/>
  <c r="P152" i="4" s="1"/>
  <c r="N152" i="4"/>
  <c r="M152" i="4"/>
  <c r="K152" i="4"/>
  <c r="L152" i="4" s="1"/>
  <c r="Q151" i="4"/>
  <c r="R151" i="4" s="1"/>
  <c r="O151" i="4"/>
  <c r="P151" i="4" s="1"/>
  <c r="N151" i="4"/>
  <c r="K151" i="4"/>
  <c r="M151" i="4" s="1"/>
  <c r="Q150" i="4"/>
  <c r="R150" i="4" s="1"/>
  <c r="O150" i="4"/>
  <c r="P150" i="4" s="1"/>
  <c r="N150" i="4"/>
  <c r="K150" i="4"/>
  <c r="L150" i="4" s="1"/>
  <c r="Q149" i="4"/>
  <c r="R149" i="4" s="1"/>
  <c r="O149" i="4"/>
  <c r="P149" i="4" s="1"/>
  <c r="N149" i="4"/>
  <c r="K149" i="4"/>
  <c r="Q148" i="4"/>
  <c r="R148" i="4" s="1"/>
  <c r="O148" i="4"/>
  <c r="P148" i="4" s="1"/>
  <c r="N148" i="4"/>
  <c r="K148" i="4"/>
  <c r="Q147" i="4"/>
  <c r="R147" i="4" s="1"/>
  <c r="O147" i="4"/>
  <c r="P147" i="4" s="1"/>
  <c r="N147" i="4"/>
  <c r="K147" i="4"/>
  <c r="M147" i="4" s="1"/>
  <c r="Q146" i="4"/>
  <c r="R146" i="4" s="1"/>
  <c r="O146" i="4"/>
  <c r="P146" i="4" s="1"/>
  <c r="N146" i="4"/>
  <c r="K146" i="4"/>
  <c r="M146" i="4" s="1"/>
  <c r="Q145" i="4"/>
  <c r="R145" i="4" s="1"/>
  <c r="O145" i="4"/>
  <c r="P145" i="4" s="1"/>
  <c r="N145" i="4"/>
  <c r="K145" i="4"/>
  <c r="M145" i="4" s="1"/>
  <c r="Q144" i="4"/>
  <c r="R144" i="4" s="1"/>
  <c r="O144" i="4"/>
  <c r="P144" i="4" s="1"/>
  <c r="N144" i="4"/>
  <c r="K144" i="4"/>
  <c r="L144" i="4" s="1"/>
  <c r="Q143" i="4"/>
  <c r="R143" i="4" s="1"/>
  <c r="O143" i="4"/>
  <c r="P143" i="4" s="1"/>
  <c r="N143" i="4"/>
  <c r="K143" i="4"/>
  <c r="Q142" i="4"/>
  <c r="R142" i="4" s="1"/>
  <c r="O142" i="4"/>
  <c r="P142" i="4" s="1"/>
  <c r="N142" i="4"/>
  <c r="K142" i="4"/>
  <c r="Q141" i="4"/>
  <c r="R141" i="4" s="1"/>
  <c r="O141" i="4"/>
  <c r="P141" i="4" s="1"/>
  <c r="N141" i="4"/>
  <c r="M141" i="4"/>
  <c r="K141" i="4"/>
  <c r="L141" i="4" s="1"/>
  <c r="Q140" i="4"/>
  <c r="R140" i="4" s="1"/>
  <c r="O140" i="4"/>
  <c r="P140" i="4" s="1"/>
  <c r="N140" i="4"/>
  <c r="M140" i="4"/>
  <c r="K140" i="4"/>
  <c r="L140" i="4" s="1"/>
  <c r="Q139" i="4"/>
  <c r="R139" i="4" s="1"/>
  <c r="O139" i="4"/>
  <c r="P139" i="4" s="1"/>
  <c r="N139" i="4"/>
  <c r="K139" i="4"/>
  <c r="M139" i="4" s="1"/>
  <c r="Q138" i="4"/>
  <c r="R138" i="4" s="1"/>
  <c r="O138" i="4"/>
  <c r="P138" i="4" s="1"/>
  <c r="N138" i="4"/>
  <c r="K138" i="4"/>
  <c r="M138" i="4" s="1"/>
  <c r="Q137" i="4"/>
  <c r="R137" i="4" s="1"/>
  <c r="P137" i="4"/>
  <c r="O137" i="4"/>
  <c r="N137" i="4"/>
  <c r="K137" i="4"/>
  <c r="M137" i="4" s="1"/>
  <c r="Q136" i="4"/>
  <c r="R136" i="4" s="1"/>
  <c r="O136" i="4"/>
  <c r="P136" i="4" s="1"/>
  <c r="N136" i="4"/>
  <c r="K136" i="4"/>
  <c r="L136" i="4" s="1"/>
  <c r="R135" i="4"/>
  <c r="Q135" i="4"/>
  <c r="O135" i="4"/>
  <c r="P135" i="4" s="1"/>
  <c r="N135" i="4"/>
  <c r="K135" i="4"/>
  <c r="L135" i="4" s="1"/>
  <c r="Q134" i="4"/>
  <c r="R134" i="4" s="1"/>
  <c r="O134" i="4"/>
  <c r="P134" i="4" s="1"/>
  <c r="N134" i="4"/>
  <c r="K134" i="4"/>
  <c r="M134" i="4" s="1"/>
  <c r="Q133" i="4"/>
  <c r="R133" i="4" s="1"/>
  <c r="O133" i="4"/>
  <c r="P133" i="4" s="1"/>
  <c r="N133" i="4"/>
  <c r="K133" i="4"/>
  <c r="Q132" i="4"/>
  <c r="R132" i="4" s="1"/>
  <c r="P132" i="4"/>
  <c r="O132" i="4"/>
  <c r="N132" i="4"/>
  <c r="K132" i="4"/>
  <c r="M132" i="4" s="1"/>
  <c r="Q131" i="4"/>
  <c r="R131" i="4" s="1"/>
  <c r="O131" i="4"/>
  <c r="P131" i="4" s="1"/>
  <c r="N131" i="4"/>
  <c r="K131" i="4"/>
  <c r="L131" i="4" s="1"/>
  <c r="Q130" i="4"/>
  <c r="R130" i="4" s="1"/>
  <c r="O130" i="4"/>
  <c r="P130" i="4" s="1"/>
  <c r="N130" i="4"/>
  <c r="K130" i="4"/>
  <c r="L130" i="4" s="1"/>
  <c r="Q129" i="4"/>
  <c r="R129" i="4" s="1"/>
  <c r="O129" i="4"/>
  <c r="P129" i="4" s="1"/>
  <c r="N129" i="4"/>
  <c r="K129" i="4"/>
  <c r="R128" i="4"/>
  <c r="Q128" i="4"/>
  <c r="P128" i="4"/>
  <c r="O128" i="4"/>
  <c r="N128" i="4"/>
  <c r="K128" i="4"/>
  <c r="M128" i="4" s="1"/>
  <c r="Q127" i="4"/>
  <c r="R127" i="4" s="1"/>
  <c r="O127" i="4"/>
  <c r="P127" i="4" s="1"/>
  <c r="N127" i="4"/>
  <c r="K127" i="4"/>
  <c r="L127" i="4" s="1"/>
  <c r="Q126" i="4"/>
  <c r="R126" i="4" s="1"/>
  <c r="O126" i="4"/>
  <c r="P126" i="4" s="1"/>
  <c r="N126" i="4"/>
  <c r="K126" i="4"/>
  <c r="M126" i="4" s="1"/>
  <c r="R125" i="4"/>
  <c r="Q125" i="4"/>
  <c r="O125" i="4"/>
  <c r="P125" i="4" s="1"/>
  <c r="N125" i="4"/>
  <c r="K125" i="4"/>
  <c r="M125" i="4" s="1"/>
  <c r="R124" i="4"/>
  <c r="Q124" i="4"/>
  <c r="O124" i="4"/>
  <c r="P124" i="4" s="1"/>
  <c r="N124" i="4"/>
  <c r="K124" i="4"/>
  <c r="L124" i="4" s="1"/>
  <c r="Q123" i="4"/>
  <c r="R123" i="4" s="1"/>
  <c r="O123" i="4"/>
  <c r="P123" i="4" s="1"/>
  <c r="N123" i="4"/>
  <c r="K123" i="4"/>
  <c r="Q122" i="4"/>
  <c r="R122" i="4" s="1"/>
  <c r="O122" i="4"/>
  <c r="P122" i="4" s="1"/>
  <c r="N122" i="4"/>
  <c r="K122" i="4"/>
  <c r="M122" i="4" s="1"/>
  <c r="Q121" i="4"/>
  <c r="R121" i="4" s="1"/>
  <c r="P121" i="4"/>
  <c r="O121" i="4"/>
  <c r="N121" i="4"/>
  <c r="K121" i="4"/>
  <c r="M121" i="4" s="1"/>
  <c r="Q120" i="4"/>
  <c r="R120" i="4" s="1"/>
  <c r="P120" i="4"/>
  <c r="O120" i="4"/>
  <c r="N120" i="4"/>
  <c r="L120" i="4"/>
  <c r="K120" i="4"/>
  <c r="M120" i="4" s="1"/>
  <c r="Q119" i="4"/>
  <c r="R119" i="4" s="1"/>
  <c r="O119" i="4"/>
  <c r="P119" i="4" s="1"/>
  <c r="N119" i="4"/>
  <c r="K119" i="4"/>
  <c r="L119" i="4" s="1"/>
  <c r="Q118" i="4"/>
  <c r="R118" i="4" s="1"/>
  <c r="O118" i="4"/>
  <c r="P118" i="4" s="1"/>
  <c r="N118" i="4"/>
  <c r="K118" i="4"/>
  <c r="M118" i="4" s="1"/>
  <c r="R117" i="4"/>
  <c r="Q117" i="4"/>
  <c r="P117" i="4"/>
  <c r="O117" i="4"/>
  <c r="N117" i="4"/>
  <c r="K117" i="4"/>
  <c r="M117" i="4" s="1"/>
  <c r="Q116" i="4"/>
  <c r="R116" i="4" s="1"/>
  <c r="O116" i="4"/>
  <c r="P116" i="4" s="1"/>
  <c r="N116" i="4"/>
  <c r="L116" i="4"/>
  <c r="K116" i="4"/>
  <c r="M116" i="4" s="1"/>
  <c r="Q115" i="4"/>
  <c r="R115" i="4" s="1"/>
  <c r="O115" i="4"/>
  <c r="P115" i="4" s="1"/>
  <c r="N115" i="4"/>
  <c r="K115" i="4"/>
  <c r="L115" i="4" s="1"/>
  <c r="Q114" i="4"/>
  <c r="R114" i="4" s="1"/>
  <c r="O114" i="4"/>
  <c r="P114" i="4" s="1"/>
  <c r="N114" i="4"/>
  <c r="K114" i="4"/>
  <c r="M114" i="4" s="1"/>
  <c r="Q113" i="4"/>
  <c r="R113" i="4" s="1"/>
  <c r="O113" i="4"/>
  <c r="P113" i="4" s="1"/>
  <c r="N113" i="4"/>
  <c r="L113" i="4"/>
  <c r="K113" i="4"/>
  <c r="M113" i="4" s="1"/>
  <c r="Q112" i="4"/>
  <c r="R112" i="4" s="1"/>
  <c r="O112" i="4"/>
  <c r="P112" i="4" s="1"/>
  <c r="N112" i="4"/>
  <c r="K112" i="4"/>
  <c r="L112" i="4" s="1"/>
  <c r="Q111" i="4"/>
  <c r="R111" i="4" s="1"/>
  <c r="O111" i="4"/>
  <c r="P111" i="4" s="1"/>
  <c r="N111" i="4"/>
  <c r="K111" i="4"/>
  <c r="L111" i="4" s="1"/>
  <c r="Q110" i="4"/>
  <c r="R110" i="4" s="1"/>
  <c r="O110" i="4"/>
  <c r="P110" i="4" s="1"/>
  <c r="N110" i="4"/>
  <c r="L110" i="4"/>
  <c r="K110" i="4"/>
  <c r="M110" i="4" s="1"/>
  <c r="Q109" i="4"/>
  <c r="R109" i="4" s="1"/>
  <c r="P109" i="4"/>
  <c r="O109" i="4"/>
  <c r="N109" i="4"/>
  <c r="K109" i="4"/>
  <c r="L109" i="4" s="1"/>
  <c r="Q108" i="4"/>
  <c r="R108" i="4" s="1"/>
  <c r="O108" i="4"/>
  <c r="P108" i="4" s="1"/>
  <c r="N108" i="4"/>
  <c r="K108" i="4"/>
  <c r="L108" i="4" s="1"/>
  <c r="Q107" i="4"/>
  <c r="R107" i="4" s="1"/>
  <c r="O107" i="4"/>
  <c r="P107" i="4" s="1"/>
  <c r="N107" i="4"/>
  <c r="K107" i="4"/>
  <c r="L107" i="4" s="1"/>
  <c r="Q106" i="4"/>
  <c r="R106" i="4" s="1"/>
  <c r="O106" i="4"/>
  <c r="P106" i="4" s="1"/>
  <c r="N106" i="4"/>
  <c r="K106" i="4"/>
  <c r="M106" i="4" s="1"/>
  <c r="Q105" i="4"/>
  <c r="R105" i="4" s="1"/>
  <c r="O105" i="4"/>
  <c r="P105" i="4" s="1"/>
  <c r="N105" i="4"/>
  <c r="K105" i="4"/>
  <c r="M105" i="4" s="1"/>
  <c r="Q104" i="4"/>
  <c r="R104" i="4" s="1"/>
  <c r="O104" i="4"/>
  <c r="P104" i="4" s="1"/>
  <c r="N104" i="4"/>
  <c r="K104" i="4"/>
  <c r="L104" i="4" s="1"/>
  <c r="Q103" i="4"/>
  <c r="R103" i="4" s="1"/>
  <c r="O103" i="4"/>
  <c r="P103" i="4" s="1"/>
  <c r="N103" i="4"/>
  <c r="K103" i="4"/>
  <c r="M103" i="4" s="1"/>
  <c r="Q102" i="4"/>
  <c r="R102" i="4" s="1"/>
  <c r="P102" i="4"/>
  <c r="O102" i="4"/>
  <c r="N102" i="4"/>
  <c r="K102" i="4"/>
  <c r="R101" i="4"/>
  <c r="Q101" i="4"/>
  <c r="O101" i="4"/>
  <c r="P101" i="4" s="1"/>
  <c r="N101" i="4"/>
  <c r="K101" i="4"/>
  <c r="M101" i="4" s="1"/>
  <c r="Q100" i="4"/>
  <c r="R100" i="4" s="1"/>
  <c r="O100" i="4"/>
  <c r="P100" i="4" s="1"/>
  <c r="N100" i="4"/>
  <c r="K100" i="4"/>
  <c r="M100" i="4" s="1"/>
  <c r="Q99" i="4"/>
  <c r="R99" i="4" s="1"/>
  <c r="O99" i="4"/>
  <c r="P99" i="4" s="1"/>
  <c r="N99" i="4"/>
  <c r="K99" i="4"/>
  <c r="L99" i="4" s="1"/>
  <c r="Q98" i="4"/>
  <c r="R98" i="4" s="1"/>
  <c r="O98" i="4"/>
  <c r="P98" i="4" s="1"/>
  <c r="N98" i="4"/>
  <c r="M98" i="4"/>
  <c r="L98" i="4"/>
  <c r="K98" i="4"/>
  <c r="R97" i="4"/>
  <c r="Q97" i="4"/>
  <c r="O97" i="4"/>
  <c r="P97" i="4" s="1"/>
  <c r="N97" i="4"/>
  <c r="K97" i="4"/>
  <c r="Q96" i="4"/>
  <c r="R96" i="4" s="1"/>
  <c r="O96" i="4"/>
  <c r="P96" i="4" s="1"/>
  <c r="N96" i="4"/>
  <c r="K96" i="4"/>
  <c r="M96" i="4" s="1"/>
  <c r="Q95" i="4"/>
  <c r="R95" i="4" s="1"/>
  <c r="O95" i="4"/>
  <c r="P95" i="4" s="1"/>
  <c r="N95" i="4"/>
  <c r="M95" i="4"/>
  <c r="K95" i="4"/>
  <c r="L95" i="4" s="1"/>
  <c r="Q94" i="4"/>
  <c r="R94" i="4" s="1"/>
  <c r="O94" i="4"/>
  <c r="P94" i="4" s="1"/>
  <c r="N94" i="4"/>
  <c r="K94" i="4"/>
  <c r="L94" i="4" s="1"/>
  <c r="Q93" i="4"/>
  <c r="R93" i="4" s="1"/>
  <c r="O93" i="4"/>
  <c r="P93" i="4" s="1"/>
  <c r="N93" i="4"/>
  <c r="K93" i="4"/>
  <c r="L93" i="4" s="1"/>
  <c r="Q92" i="4"/>
  <c r="R92" i="4" s="1"/>
  <c r="O92" i="4"/>
  <c r="P92" i="4" s="1"/>
  <c r="N92" i="4"/>
  <c r="K92" i="4"/>
  <c r="Q91" i="4"/>
  <c r="R91" i="4" s="1"/>
  <c r="O91" i="4"/>
  <c r="P91" i="4" s="1"/>
  <c r="N91" i="4"/>
  <c r="K91" i="4"/>
  <c r="M91" i="4" s="1"/>
  <c r="Q90" i="4"/>
  <c r="R90" i="4" s="1"/>
  <c r="O90" i="4"/>
  <c r="P90" i="4" s="1"/>
  <c r="N90" i="4"/>
  <c r="K90" i="4"/>
  <c r="M90" i="4" s="1"/>
  <c r="Q89" i="4"/>
  <c r="R89" i="4" s="1"/>
  <c r="O89" i="4"/>
  <c r="P89" i="4" s="1"/>
  <c r="N89" i="4"/>
  <c r="K89" i="4"/>
  <c r="L89" i="4" s="1"/>
  <c r="R88" i="4"/>
  <c r="Q88" i="4"/>
  <c r="O88" i="4"/>
  <c r="P88" i="4" s="1"/>
  <c r="N88" i="4"/>
  <c r="K88" i="4"/>
  <c r="L88" i="4" s="1"/>
  <c r="Q87" i="4"/>
  <c r="R87" i="4" s="1"/>
  <c r="O87" i="4"/>
  <c r="P87" i="4" s="1"/>
  <c r="N87" i="4"/>
  <c r="K87" i="4"/>
  <c r="Q86" i="4"/>
  <c r="R86" i="4" s="1"/>
  <c r="O86" i="4"/>
  <c r="P86" i="4" s="1"/>
  <c r="N86" i="4"/>
  <c r="K86" i="4"/>
  <c r="M86" i="4" s="1"/>
  <c r="R85" i="4"/>
  <c r="Q85" i="4"/>
  <c r="O85" i="4"/>
  <c r="P85" i="4" s="1"/>
  <c r="N85" i="4"/>
  <c r="K85" i="4"/>
  <c r="M85" i="4" s="1"/>
  <c r="Q84" i="4"/>
  <c r="R84" i="4" s="1"/>
  <c r="O84" i="4"/>
  <c r="P84" i="4" s="1"/>
  <c r="N84" i="4"/>
  <c r="L84" i="4"/>
  <c r="K84" i="4"/>
  <c r="M84" i="4" s="1"/>
  <c r="Q83" i="4"/>
  <c r="R83" i="4" s="1"/>
  <c r="O83" i="4"/>
  <c r="P83" i="4" s="1"/>
  <c r="N83" i="4"/>
  <c r="K83" i="4"/>
  <c r="M83" i="4" s="1"/>
  <c r="Q82" i="4"/>
  <c r="R82" i="4" s="1"/>
  <c r="O82" i="4"/>
  <c r="P82" i="4" s="1"/>
  <c r="N82" i="4"/>
  <c r="K82" i="4"/>
  <c r="L82" i="4" s="1"/>
  <c r="Q81" i="4"/>
  <c r="R81" i="4" s="1"/>
  <c r="O81" i="4"/>
  <c r="P81" i="4" s="1"/>
  <c r="N81" i="4"/>
  <c r="K81" i="4"/>
  <c r="L81" i="4" s="1"/>
  <c r="Q80" i="4"/>
  <c r="R80" i="4" s="1"/>
  <c r="O80" i="4"/>
  <c r="P80" i="4" s="1"/>
  <c r="N80" i="4"/>
  <c r="K80" i="4"/>
  <c r="M80" i="4" s="1"/>
  <c r="Q79" i="4"/>
  <c r="R79" i="4" s="1"/>
  <c r="O79" i="4"/>
  <c r="P79" i="4" s="1"/>
  <c r="N79" i="4"/>
  <c r="K79" i="4"/>
  <c r="M79" i="4" s="1"/>
  <c r="Q78" i="4"/>
  <c r="R78" i="4" s="1"/>
  <c r="O78" i="4"/>
  <c r="P78" i="4" s="1"/>
  <c r="N78" i="4"/>
  <c r="K78" i="4"/>
  <c r="M78" i="4" s="1"/>
  <c r="Q77" i="4"/>
  <c r="R77" i="4" s="1"/>
  <c r="O77" i="4"/>
  <c r="P77" i="4" s="1"/>
  <c r="N77" i="4"/>
  <c r="K77" i="4"/>
  <c r="M77" i="4" s="1"/>
  <c r="Q76" i="4"/>
  <c r="R76" i="4" s="1"/>
  <c r="O76" i="4"/>
  <c r="P76" i="4" s="1"/>
  <c r="N76" i="4"/>
  <c r="L76" i="4"/>
  <c r="K76" i="4"/>
  <c r="M76" i="4" s="1"/>
  <c r="Q75" i="4"/>
  <c r="R75" i="4" s="1"/>
  <c r="O75" i="4"/>
  <c r="P75" i="4" s="1"/>
  <c r="N75" i="4"/>
  <c r="L75" i="4"/>
  <c r="K75" i="4"/>
  <c r="M75" i="4" s="1"/>
  <c r="Q74" i="4"/>
  <c r="R74" i="4" s="1"/>
  <c r="O74" i="4"/>
  <c r="P74" i="4" s="1"/>
  <c r="N74" i="4"/>
  <c r="K74" i="4"/>
  <c r="M74" i="4" s="1"/>
  <c r="Q73" i="4"/>
  <c r="R73" i="4" s="1"/>
  <c r="O73" i="4"/>
  <c r="P73" i="4" s="1"/>
  <c r="N73" i="4"/>
  <c r="K73" i="4"/>
  <c r="M73" i="4" s="1"/>
  <c r="Q72" i="4"/>
  <c r="R72" i="4" s="1"/>
  <c r="P72" i="4"/>
  <c r="O72" i="4"/>
  <c r="N72" i="4"/>
  <c r="K72" i="4"/>
  <c r="L72" i="4" s="1"/>
  <c r="Q71" i="4"/>
  <c r="R71" i="4" s="1"/>
  <c r="P71" i="4"/>
  <c r="O71" i="4"/>
  <c r="N71" i="4"/>
  <c r="K71" i="4"/>
  <c r="M71" i="4" s="1"/>
  <c r="Q70" i="4"/>
  <c r="R70" i="4" s="1"/>
  <c r="O70" i="4"/>
  <c r="P70" i="4" s="1"/>
  <c r="N70" i="4"/>
  <c r="K70" i="4"/>
  <c r="M70" i="4" s="1"/>
  <c r="Q69" i="4"/>
  <c r="R69" i="4" s="1"/>
  <c r="P69" i="4"/>
  <c r="O69" i="4"/>
  <c r="N69" i="4"/>
  <c r="K69" i="4"/>
  <c r="Q68" i="4"/>
  <c r="R68" i="4" s="1"/>
  <c r="O68" i="4"/>
  <c r="P68" i="4" s="1"/>
  <c r="N68" i="4"/>
  <c r="K68" i="4"/>
  <c r="M68" i="4" s="1"/>
  <c r="R67" i="4"/>
  <c r="Q67" i="4"/>
  <c r="P67" i="4"/>
  <c r="O67" i="4"/>
  <c r="N67" i="4"/>
  <c r="K67" i="4"/>
  <c r="Q66" i="4"/>
  <c r="R66" i="4" s="1"/>
  <c r="O66" i="4"/>
  <c r="P66" i="4" s="1"/>
  <c r="N66" i="4"/>
  <c r="K66" i="4"/>
  <c r="L66" i="4" s="1"/>
  <c r="Q65" i="4"/>
  <c r="R65" i="4" s="1"/>
  <c r="O65" i="4"/>
  <c r="P65" i="4" s="1"/>
  <c r="N65" i="4"/>
  <c r="L65" i="4"/>
  <c r="K65" i="4"/>
  <c r="M65" i="4" s="1"/>
  <c r="Q64" i="4"/>
  <c r="R64" i="4" s="1"/>
  <c r="O64" i="4"/>
  <c r="P64" i="4" s="1"/>
  <c r="N64" i="4"/>
  <c r="M64" i="4"/>
  <c r="K64" i="4"/>
  <c r="L64" i="4" s="1"/>
  <c r="Q63" i="4"/>
  <c r="R63" i="4" s="1"/>
  <c r="O63" i="4"/>
  <c r="P63" i="4" s="1"/>
  <c r="N63" i="4"/>
  <c r="K63" i="4"/>
  <c r="M63" i="4" s="1"/>
  <c r="Q62" i="4"/>
  <c r="R62" i="4" s="1"/>
  <c r="O62" i="4"/>
  <c r="P62" i="4" s="1"/>
  <c r="N62" i="4"/>
  <c r="K62" i="4"/>
  <c r="L62" i="4" s="1"/>
  <c r="Q61" i="4"/>
  <c r="R61" i="4" s="1"/>
  <c r="O61" i="4"/>
  <c r="P61" i="4" s="1"/>
  <c r="N61" i="4"/>
  <c r="K61" i="4"/>
  <c r="M61" i="4" s="1"/>
  <c r="Q60" i="4"/>
  <c r="R60" i="4" s="1"/>
  <c r="P60" i="4"/>
  <c r="O60" i="4"/>
  <c r="N60" i="4"/>
  <c r="K60" i="4"/>
  <c r="M60" i="4" s="1"/>
  <c r="Q59" i="4"/>
  <c r="R59" i="4" s="1"/>
  <c r="O59" i="4"/>
  <c r="P59" i="4" s="1"/>
  <c r="N59" i="4"/>
  <c r="K59" i="4"/>
  <c r="L59" i="4" s="1"/>
  <c r="Q58" i="4"/>
  <c r="R58" i="4" s="1"/>
  <c r="O58" i="4"/>
  <c r="P58" i="4" s="1"/>
  <c r="N58" i="4"/>
  <c r="K58" i="4"/>
  <c r="M58" i="4" s="1"/>
  <c r="Q57" i="4"/>
  <c r="R57" i="4" s="1"/>
  <c r="O57" i="4"/>
  <c r="P57" i="4" s="1"/>
  <c r="N57" i="4"/>
  <c r="K57" i="4"/>
  <c r="L57" i="4" s="1"/>
  <c r="Q56" i="4"/>
  <c r="R56" i="4" s="1"/>
  <c r="O56" i="4"/>
  <c r="P56" i="4" s="1"/>
  <c r="N56" i="4"/>
  <c r="K56" i="4"/>
  <c r="M56" i="4" s="1"/>
  <c r="Q55" i="4"/>
  <c r="R55" i="4" s="1"/>
  <c r="O55" i="4"/>
  <c r="P55" i="4" s="1"/>
  <c r="N55" i="4"/>
  <c r="L55" i="4"/>
  <c r="K55" i="4"/>
  <c r="M55" i="4" s="1"/>
  <c r="Q54" i="4"/>
  <c r="R54" i="4" s="1"/>
  <c r="O54" i="4"/>
  <c r="P54" i="4" s="1"/>
  <c r="N54" i="4"/>
  <c r="K54" i="4"/>
  <c r="M54" i="4" s="1"/>
  <c r="R53" i="4"/>
  <c r="Q53" i="4"/>
  <c r="O53" i="4"/>
  <c r="P53" i="4" s="1"/>
  <c r="N53" i="4"/>
  <c r="K53" i="4"/>
  <c r="L53" i="4" s="1"/>
  <c r="R52" i="4"/>
  <c r="Q52" i="4"/>
  <c r="O52" i="4"/>
  <c r="P52" i="4" s="1"/>
  <c r="N52" i="4"/>
  <c r="K52" i="4"/>
  <c r="M52" i="4" s="1"/>
  <c r="Q51" i="4"/>
  <c r="R51" i="4" s="1"/>
  <c r="O51" i="4"/>
  <c r="P51" i="4" s="1"/>
  <c r="N51" i="4"/>
  <c r="K51" i="4"/>
  <c r="L51" i="4" s="1"/>
  <c r="Q50" i="4"/>
  <c r="R50" i="4" s="1"/>
  <c r="O50" i="4"/>
  <c r="P50" i="4" s="1"/>
  <c r="N50" i="4"/>
  <c r="K50" i="4"/>
  <c r="Q49" i="4"/>
  <c r="R49" i="4" s="1"/>
  <c r="O49" i="4"/>
  <c r="P49" i="4" s="1"/>
  <c r="N49" i="4"/>
  <c r="K49" i="4"/>
  <c r="M49" i="4" s="1"/>
  <c r="Q48" i="4"/>
  <c r="R48" i="4" s="1"/>
  <c r="O48" i="4"/>
  <c r="P48" i="4" s="1"/>
  <c r="N48" i="4"/>
  <c r="K48" i="4"/>
  <c r="Q47" i="4"/>
  <c r="R47" i="4" s="1"/>
  <c r="O47" i="4"/>
  <c r="P47" i="4" s="1"/>
  <c r="N47" i="4"/>
  <c r="K47" i="4"/>
  <c r="L47" i="4" s="1"/>
  <c r="Q46" i="4"/>
  <c r="R46" i="4" s="1"/>
  <c r="O46" i="4"/>
  <c r="P46" i="4" s="1"/>
  <c r="N46" i="4"/>
  <c r="K46" i="4"/>
  <c r="M46" i="4" s="1"/>
  <c r="Q45" i="4"/>
  <c r="R45" i="4" s="1"/>
  <c r="O45" i="4"/>
  <c r="P45" i="4" s="1"/>
  <c r="N45" i="4"/>
  <c r="K45" i="4"/>
  <c r="M45" i="4" s="1"/>
  <c r="R44" i="4"/>
  <c r="Q44" i="4"/>
  <c r="P44" i="4"/>
  <c r="O44" i="4"/>
  <c r="N44" i="4"/>
  <c r="K44" i="4"/>
  <c r="M44" i="4" s="1"/>
  <c r="Q43" i="4"/>
  <c r="R43" i="4" s="1"/>
  <c r="O43" i="4"/>
  <c r="P43" i="4" s="1"/>
  <c r="N43" i="4"/>
  <c r="K43" i="4"/>
  <c r="L43" i="4" s="1"/>
  <c r="Q42" i="4"/>
  <c r="R42" i="4" s="1"/>
  <c r="O42" i="4"/>
  <c r="P42" i="4" s="1"/>
  <c r="N42" i="4"/>
  <c r="K42" i="4"/>
  <c r="L42" i="4" s="1"/>
  <c r="Q41" i="4"/>
  <c r="R41" i="4" s="1"/>
  <c r="O41" i="4"/>
  <c r="P41" i="4" s="1"/>
  <c r="N41" i="4"/>
  <c r="K41" i="4"/>
  <c r="L41" i="4" s="1"/>
  <c r="Q40" i="4"/>
  <c r="R40" i="4" s="1"/>
  <c r="O40" i="4"/>
  <c r="P40" i="4" s="1"/>
  <c r="N40" i="4"/>
  <c r="L40" i="4"/>
  <c r="K40" i="4"/>
  <c r="M40" i="4" s="1"/>
  <c r="Q39" i="4"/>
  <c r="R39" i="4" s="1"/>
  <c r="O39" i="4"/>
  <c r="P39" i="4" s="1"/>
  <c r="N39" i="4"/>
  <c r="K39" i="4"/>
  <c r="L39" i="4" s="1"/>
  <c r="Q38" i="4"/>
  <c r="R38" i="4" s="1"/>
  <c r="O38" i="4"/>
  <c r="P38" i="4" s="1"/>
  <c r="N38" i="4"/>
  <c r="K38" i="4"/>
  <c r="L38" i="4" s="1"/>
  <c r="Q37" i="4"/>
  <c r="R37" i="4" s="1"/>
  <c r="O37" i="4"/>
  <c r="P37" i="4" s="1"/>
  <c r="N37" i="4"/>
  <c r="K37" i="4"/>
  <c r="L37" i="4" s="1"/>
  <c r="Q36" i="4"/>
  <c r="R36" i="4" s="1"/>
  <c r="O36" i="4"/>
  <c r="P36" i="4" s="1"/>
  <c r="N36" i="4"/>
  <c r="K36" i="4"/>
  <c r="M36" i="4" s="1"/>
  <c r="Q35" i="4"/>
  <c r="R35" i="4" s="1"/>
  <c r="O35" i="4"/>
  <c r="P35" i="4" s="1"/>
  <c r="N35" i="4"/>
  <c r="K35" i="4"/>
  <c r="M35" i="4" s="1"/>
  <c r="Q34" i="4"/>
  <c r="R34" i="4" s="1"/>
  <c r="O34" i="4"/>
  <c r="P34" i="4" s="1"/>
  <c r="N34" i="4"/>
  <c r="K34" i="4"/>
  <c r="Q33" i="4"/>
  <c r="R33" i="4" s="1"/>
  <c r="O33" i="4"/>
  <c r="P33" i="4" s="1"/>
  <c r="N33" i="4"/>
  <c r="K33" i="4"/>
  <c r="M33" i="4" s="1"/>
  <c r="Q32" i="4"/>
  <c r="R32" i="4" s="1"/>
  <c r="O32" i="4"/>
  <c r="P32" i="4" s="1"/>
  <c r="N32" i="4"/>
  <c r="K32" i="4"/>
  <c r="M32" i="4" s="1"/>
  <c r="Q31" i="4"/>
  <c r="R31" i="4" s="1"/>
  <c r="O31" i="4"/>
  <c r="P31" i="4" s="1"/>
  <c r="N31" i="4"/>
  <c r="K31" i="4"/>
  <c r="M31" i="4" s="1"/>
  <c r="Q30" i="4"/>
  <c r="R30" i="4" s="1"/>
  <c r="O30" i="4"/>
  <c r="P30" i="4" s="1"/>
  <c r="N30" i="4"/>
  <c r="K30" i="4"/>
  <c r="L30" i="4" s="1"/>
  <c r="Q29" i="4"/>
  <c r="R29" i="4" s="1"/>
  <c r="O29" i="4"/>
  <c r="P29" i="4" s="1"/>
  <c r="N29" i="4"/>
  <c r="K29" i="4"/>
  <c r="Q28" i="4"/>
  <c r="R28" i="4" s="1"/>
  <c r="O28" i="4"/>
  <c r="P28" i="4" s="1"/>
  <c r="N28" i="4"/>
  <c r="K28" i="4"/>
  <c r="L28" i="4" s="1"/>
  <c r="Q27" i="4"/>
  <c r="R27" i="4" s="1"/>
  <c r="O27" i="4"/>
  <c r="P27" i="4" s="1"/>
  <c r="N27" i="4"/>
  <c r="K27" i="4"/>
  <c r="M27" i="4" s="1"/>
  <c r="R26" i="4"/>
  <c r="Q26" i="4"/>
  <c r="O26" i="4"/>
  <c r="P26" i="4" s="1"/>
  <c r="N26" i="4"/>
  <c r="L26" i="4"/>
  <c r="K26" i="4"/>
  <c r="M26" i="4" s="1"/>
  <c r="Q25" i="4"/>
  <c r="R25" i="4" s="1"/>
  <c r="O25" i="4"/>
  <c r="P25" i="4" s="1"/>
  <c r="N25" i="4"/>
  <c r="K25" i="4"/>
  <c r="M25" i="4" s="1"/>
  <c r="Q24" i="4"/>
  <c r="R24" i="4" s="1"/>
  <c r="O24" i="4"/>
  <c r="P24" i="4" s="1"/>
  <c r="N24" i="4"/>
  <c r="K24" i="4"/>
  <c r="Q23" i="4"/>
  <c r="R23" i="4" s="1"/>
  <c r="O23" i="4"/>
  <c r="P23" i="4" s="1"/>
  <c r="N23" i="4"/>
  <c r="K23" i="4"/>
  <c r="M23" i="4" s="1"/>
  <c r="Q22" i="4"/>
  <c r="R22" i="4" s="1"/>
  <c r="O22" i="4"/>
  <c r="P22" i="4" s="1"/>
  <c r="N22" i="4"/>
  <c r="K22" i="4"/>
  <c r="Q21" i="4"/>
  <c r="R21" i="4" s="1"/>
  <c r="O21" i="4"/>
  <c r="P21" i="4" s="1"/>
  <c r="N21" i="4"/>
  <c r="K21" i="4"/>
  <c r="L21" i="4" s="1"/>
  <c r="Q20" i="4"/>
  <c r="R20" i="4" s="1"/>
  <c r="O20" i="4"/>
  <c r="P20" i="4" s="1"/>
  <c r="N20" i="4"/>
  <c r="K20" i="4"/>
  <c r="M20" i="4" s="1"/>
  <c r="Q19" i="4"/>
  <c r="R19" i="4" s="1"/>
  <c r="O19" i="4"/>
  <c r="P19" i="4" s="1"/>
  <c r="N19" i="4"/>
  <c r="M19" i="4"/>
  <c r="K19" i="4"/>
  <c r="L19" i="4" s="1"/>
  <c r="Q18" i="4"/>
  <c r="R18" i="4" s="1"/>
  <c r="O18" i="4"/>
  <c r="P18" i="4" s="1"/>
  <c r="N18" i="4"/>
  <c r="K18" i="4"/>
  <c r="M18" i="4" s="1"/>
  <c r="R17" i="4"/>
  <c r="Q17" i="4"/>
  <c r="O17" i="4"/>
  <c r="P17" i="4" s="1"/>
  <c r="N17" i="4"/>
  <c r="K17" i="4"/>
  <c r="M17" i="4" s="1"/>
  <c r="Q16" i="4"/>
  <c r="R16" i="4" s="1"/>
  <c r="O16" i="4"/>
  <c r="P16" i="4" s="1"/>
  <c r="N16" i="4"/>
  <c r="K16" i="4"/>
  <c r="L16" i="4" s="1"/>
  <c r="Q15" i="4"/>
  <c r="R15" i="4" s="1"/>
  <c r="O15" i="4"/>
  <c r="P15" i="4" s="1"/>
  <c r="N15" i="4"/>
  <c r="K15" i="4"/>
  <c r="Q14" i="4"/>
  <c r="R14" i="4" s="1"/>
  <c r="O14" i="4"/>
  <c r="P14" i="4" s="1"/>
  <c r="N14" i="4"/>
  <c r="K14" i="4"/>
  <c r="Q13" i="4"/>
  <c r="R13" i="4" s="1"/>
  <c r="O13" i="4"/>
  <c r="P13" i="4" s="1"/>
  <c r="N13" i="4"/>
  <c r="K13" i="4"/>
  <c r="M13" i="4" s="1"/>
  <c r="Q12" i="4"/>
  <c r="R12" i="4" s="1"/>
  <c r="O12" i="4"/>
  <c r="P12" i="4" s="1"/>
  <c r="N12" i="4"/>
  <c r="K12" i="4"/>
  <c r="L12" i="4" s="1"/>
  <c r="Q11" i="4"/>
  <c r="R11" i="4" s="1"/>
  <c r="O11" i="4"/>
  <c r="P11" i="4" s="1"/>
  <c r="N11" i="4"/>
  <c r="K11" i="4"/>
  <c r="L11" i="4" s="1"/>
  <c r="Q10" i="4"/>
  <c r="R10" i="4" s="1"/>
  <c r="O10" i="4"/>
  <c r="P10" i="4" s="1"/>
  <c r="N10" i="4"/>
  <c r="L10" i="4"/>
  <c r="K10" i="4"/>
  <c r="N9" i="4"/>
  <c r="O9" i="4" s="1"/>
  <c r="K9" i="4"/>
  <c r="L9" i="4" s="1"/>
  <c r="M9" i="4" s="1"/>
  <c r="N8" i="4"/>
  <c r="O8" i="4" s="1"/>
  <c r="Q8" i="4" s="1"/>
  <c r="R8" i="4" s="1"/>
  <c r="M8" i="4"/>
  <c r="K8" i="4"/>
  <c r="L8" i="4" s="1"/>
  <c r="N7" i="4"/>
  <c r="O7" i="4" s="1"/>
  <c r="P7" i="4" s="1"/>
  <c r="K7" i="4"/>
  <c r="N6" i="4"/>
  <c r="O6" i="4" s="1"/>
  <c r="K6" i="4"/>
  <c r="L6" i="4" s="1"/>
  <c r="N5" i="4"/>
  <c r="O5" i="4" s="1"/>
  <c r="Q5" i="4" s="1"/>
  <c r="R5" i="4" s="1"/>
  <c r="K5" i="4"/>
  <c r="N4" i="4"/>
  <c r="O4" i="4" s="1"/>
  <c r="L4" i="4"/>
  <c r="M4" i="4" s="1"/>
  <c r="K4" i="4"/>
  <c r="P3" i="4"/>
  <c r="M3" i="4"/>
  <c r="L3" i="4"/>
  <c r="K3" i="4"/>
  <c r="G3" i="4"/>
  <c r="B5" i="2"/>
  <c r="A2" i="6" s="1"/>
  <c r="M277" i="4" l="1"/>
  <c r="L363" i="4"/>
  <c r="M458" i="4"/>
  <c r="D168" i="6"/>
  <c r="C168" i="6"/>
  <c r="B168" i="6"/>
  <c r="E168" i="6"/>
  <c r="F168" i="6" s="1"/>
  <c r="M159" i="4"/>
  <c r="L159" i="4"/>
  <c r="M230" i="4"/>
  <c r="L230" i="4"/>
  <c r="M351" i="4"/>
  <c r="L154" i="4"/>
  <c r="M355" i="4"/>
  <c r="M62" i="4"/>
  <c r="M150" i="4"/>
  <c r="M492" i="4"/>
  <c r="L492" i="4"/>
  <c r="L186" i="4"/>
  <c r="M186" i="4"/>
  <c r="M451" i="4"/>
  <c r="L142" i="4"/>
  <c r="M142" i="4"/>
  <c r="M50" i="4"/>
  <c r="L50" i="4"/>
  <c r="L289" i="4"/>
  <c r="L134" i="4"/>
  <c r="L138" i="4"/>
  <c r="D13" i="6"/>
  <c r="C13" i="6"/>
  <c r="B13" i="6"/>
  <c r="E13" i="6"/>
  <c r="F13" i="6" s="1"/>
  <c r="C177" i="6"/>
  <c r="E177" i="6"/>
  <c r="F177" i="6" s="1"/>
  <c r="D177" i="6"/>
  <c r="B177" i="6"/>
  <c r="M210" i="4"/>
  <c r="L210" i="4"/>
  <c r="L206" i="4"/>
  <c r="M206" i="4"/>
  <c r="M327" i="4"/>
  <c r="L327" i="4"/>
  <c r="E72" i="6"/>
  <c r="F72" i="6" s="1"/>
  <c r="D104" i="6"/>
  <c r="E123" i="6"/>
  <c r="F123" i="6" s="1"/>
  <c r="E146" i="6"/>
  <c r="F146" i="6" s="1"/>
  <c r="B116" i="6"/>
  <c r="L476" i="4"/>
  <c r="M226" i="4"/>
  <c r="L390" i="4"/>
  <c r="M484" i="4"/>
  <c r="M111" i="4"/>
  <c r="L234" i="4"/>
  <c r="L290" i="4"/>
  <c r="M459" i="4"/>
  <c r="B8" i="6"/>
  <c r="B43" i="6"/>
  <c r="C74" i="6"/>
  <c r="E82" i="6"/>
  <c r="F82" i="6" s="1"/>
  <c r="E95" i="6"/>
  <c r="F95" i="6" s="1"/>
  <c r="B117" i="6"/>
  <c r="B125" i="6"/>
  <c r="E148" i="6"/>
  <c r="F148" i="6" s="1"/>
  <c r="B159" i="6"/>
  <c r="E178" i="6"/>
  <c r="F178" i="6" s="1"/>
  <c r="M414" i="4"/>
  <c r="L155" i="4"/>
  <c r="M131" i="4"/>
  <c r="L151" i="4"/>
  <c r="M274" i="4"/>
  <c r="L63" i="4"/>
  <c r="M119" i="4"/>
  <c r="M135" i="4"/>
  <c r="L215" i="4"/>
  <c r="L278" i="4"/>
  <c r="L328" i="4"/>
  <c r="L452" i="4"/>
  <c r="D8" i="6"/>
  <c r="B36" i="6"/>
  <c r="D43" i="6"/>
  <c r="B108" i="6"/>
  <c r="D117" i="6"/>
  <c r="C149" i="6"/>
  <c r="E160" i="6"/>
  <c r="F160" i="6" s="1"/>
  <c r="M115" i="4"/>
  <c r="D108" i="6"/>
  <c r="B199" i="6"/>
  <c r="M315" i="4"/>
  <c r="M42" i="4"/>
  <c r="M38" i="4"/>
  <c r="L167" i="4"/>
  <c r="M12" i="4"/>
  <c r="M16" i="4"/>
  <c r="L46" i="4"/>
  <c r="M190" i="4"/>
  <c r="M112" i="4"/>
  <c r="L187" i="4"/>
  <c r="L316" i="4"/>
  <c r="L337" i="4"/>
  <c r="L436" i="4"/>
  <c r="L444" i="4"/>
  <c r="M448" i="4"/>
  <c r="C98" i="6"/>
  <c r="M43" i="4"/>
  <c r="M160" i="4"/>
  <c r="M235" i="4"/>
  <c r="M291" i="4"/>
  <c r="M295" i="4"/>
  <c r="L383" i="4"/>
  <c r="M456" i="4"/>
  <c r="L464" i="4"/>
  <c r="B20" i="6"/>
  <c r="D28" i="6"/>
  <c r="C37" i="6"/>
  <c r="D76" i="6"/>
  <c r="D98" i="6"/>
  <c r="B181" i="6"/>
  <c r="C199" i="6"/>
  <c r="M222" i="4"/>
  <c r="M88" i="4"/>
  <c r="C20" i="6"/>
  <c r="E37" i="6"/>
  <c r="F37" i="6" s="1"/>
  <c r="B85" i="6"/>
  <c r="E98" i="6"/>
  <c r="F98" i="6" s="1"/>
  <c r="D199" i="6"/>
  <c r="L480" i="4"/>
  <c r="C108" i="6"/>
  <c r="L60" i="4"/>
  <c r="L80" i="4"/>
  <c r="M109" i="4"/>
  <c r="M144" i="4"/>
  <c r="L180" i="4"/>
  <c r="L200" i="4"/>
  <c r="M329" i="4"/>
  <c r="L396" i="4"/>
  <c r="L404" i="4"/>
  <c r="L441" i="4"/>
  <c r="B10" i="6"/>
  <c r="B45" i="6"/>
  <c r="B77" i="6"/>
  <c r="C110" i="6"/>
  <c r="B119" i="6"/>
  <c r="C152" i="6"/>
  <c r="B174" i="6"/>
  <c r="C182" i="6"/>
  <c r="M72" i="4"/>
  <c r="L232" i="4"/>
  <c r="L272" i="4"/>
  <c r="L304" i="4"/>
  <c r="L317" i="4"/>
  <c r="M388" i="4"/>
  <c r="L453" i="4"/>
  <c r="C30" i="6"/>
  <c r="B100" i="6"/>
  <c r="E110" i="6"/>
  <c r="F110" i="6" s="1"/>
  <c r="C120" i="6"/>
  <c r="E152" i="6"/>
  <c r="F152" i="6" s="1"/>
  <c r="B193" i="6"/>
  <c r="M340" i="4"/>
  <c r="M439" i="4"/>
  <c r="D30" i="6"/>
  <c r="D100" i="6"/>
  <c r="E120" i="6"/>
  <c r="F120" i="6" s="1"/>
  <c r="C193" i="6"/>
  <c r="L103" i="4"/>
  <c r="E30" i="6"/>
  <c r="F30" i="6" s="1"/>
  <c r="B134" i="6"/>
  <c r="B176" i="6"/>
  <c r="D193" i="6"/>
  <c r="B203" i="6"/>
  <c r="D23" i="6"/>
  <c r="C39" i="6"/>
  <c r="E58" i="6"/>
  <c r="F58" i="6" s="1"/>
  <c r="C134" i="6"/>
  <c r="E176" i="6"/>
  <c r="F176" i="6" s="1"/>
  <c r="C203" i="6"/>
  <c r="C32" i="6"/>
  <c r="C72" i="6"/>
  <c r="E91" i="6"/>
  <c r="F91" i="6" s="1"/>
  <c r="B104" i="6"/>
  <c r="C123" i="6"/>
  <c r="B146" i="6"/>
  <c r="C185" i="6"/>
  <c r="C204" i="6"/>
  <c r="B25" i="6"/>
  <c r="D72" i="6"/>
  <c r="C104" i="6"/>
  <c r="D123" i="6"/>
  <c r="D146" i="6"/>
  <c r="E185" i="6"/>
  <c r="F185" i="6" s="1"/>
  <c r="D204" i="6"/>
  <c r="Q9" i="4"/>
  <c r="R9" i="4" s="1"/>
  <c r="Q4" i="4"/>
  <c r="R4" i="4" s="1"/>
  <c r="P4" i="4"/>
  <c r="D6" i="6"/>
  <c r="Q6" i="4"/>
  <c r="R6" i="4" s="1"/>
  <c r="M171" i="4"/>
  <c r="L376" i="4"/>
  <c r="L408" i="4"/>
  <c r="M408" i="4"/>
  <c r="L495" i="4"/>
  <c r="D187" i="6"/>
  <c r="M67" i="4"/>
  <c r="L67" i="4"/>
  <c r="L86" i="4"/>
  <c r="L145" i="4"/>
  <c r="L5" i="4"/>
  <c r="M5" i="4" s="1"/>
  <c r="M21" i="4"/>
  <c r="M29" i="4"/>
  <c r="L29" i="4"/>
  <c r="L90" i="4"/>
  <c r="L286" i="4"/>
  <c r="M314" i="4"/>
  <c r="L314" i="4"/>
  <c r="L368" i="4"/>
  <c r="M491" i="4"/>
  <c r="M14" i="4"/>
  <c r="L14" i="4"/>
  <c r="M48" i="4"/>
  <c r="L48" i="4"/>
  <c r="M123" i="4"/>
  <c r="L123" i="4"/>
  <c r="M487" i="4"/>
  <c r="L487" i="4"/>
  <c r="E139" i="6"/>
  <c r="F139" i="6" s="1"/>
  <c r="D139" i="6"/>
  <c r="C139" i="6"/>
  <c r="B139" i="6"/>
  <c r="M15" i="4"/>
  <c r="L15" i="4"/>
  <c r="M37" i="4"/>
  <c r="L105" i="4"/>
  <c r="M194" i="4"/>
  <c r="M302" i="4"/>
  <c r="L326" i="4"/>
  <c r="E57" i="6"/>
  <c r="F57" i="6" s="1"/>
  <c r="D57" i="6"/>
  <c r="C57" i="6"/>
  <c r="B57" i="6"/>
  <c r="E118" i="6"/>
  <c r="F118" i="6" s="1"/>
  <c r="D118" i="6"/>
  <c r="C118" i="6"/>
  <c r="M255" i="4"/>
  <c r="L255" i="4"/>
  <c r="C150" i="6"/>
  <c r="E150" i="6"/>
  <c r="F150" i="6" s="1"/>
  <c r="D150" i="6"/>
  <c r="B150" i="6"/>
  <c r="M214" i="4"/>
  <c r="M279" i="4"/>
  <c r="L279" i="4"/>
  <c r="C69" i="6"/>
  <c r="E163" i="6"/>
  <c r="F163" i="6" s="1"/>
  <c r="D163" i="6"/>
  <c r="C163" i="6"/>
  <c r="B163" i="6"/>
  <c r="L369" i="4"/>
  <c r="C31" i="6"/>
  <c r="D31" i="6"/>
  <c r="B69" i="6"/>
  <c r="M30" i="4"/>
  <c r="L169" i="4"/>
  <c r="M169" i="4"/>
  <c r="M241" i="4"/>
  <c r="L241" i="4"/>
  <c r="L268" i="4"/>
  <c r="L303" i="4"/>
  <c r="L386" i="4"/>
  <c r="M394" i="4"/>
  <c r="E133" i="6"/>
  <c r="F133" i="6" s="1"/>
  <c r="D133" i="6"/>
  <c r="C133" i="6"/>
  <c r="B133" i="6"/>
  <c r="L225" i="4"/>
  <c r="M225" i="4"/>
  <c r="M162" i="4"/>
  <c r="L481" i="4"/>
  <c r="M481" i="4"/>
  <c r="E144" i="6"/>
  <c r="F144" i="6" s="1"/>
  <c r="D144" i="6"/>
  <c r="C144" i="6"/>
  <c r="L23" i="4"/>
  <c r="L27" i="4"/>
  <c r="L54" i="4"/>
  <c r="L125" i="4"/>
  <c r="M129" i="4"/>
  <c r="L129" i="4"/>
  <c r="M136" i="4"/>
  <c r="L292" i="4"/>
  <c r="L300" i="4"/>
  <c r="M300" i="4"/>
  <c r="L387" i="4"/>
  <c r="M387" i="4"/>
  <c r="M410" i="4"/>
  <c r="L410" i="4"/>
  <c r="B62" i="6"/>
  <c r="E62" i="6"/>
  <c r="F62" i="6" s="1"/>
  <c r="B144" i="6"/>
  <c r="M501" i="4"/>
  <c r="L501" i="4"/>
  <c r="E93" i="6"/>
  <c r="F93" i="6" s="1"/>
  <c r="D93" i="6"/>
  <c r="L261" i="4"/>
  <c r="M336" i="4"/>
  <c r="L403" i="4"/>
  <c r="L407" i="4"/>
  <c r="L418" i="4"/>
  <c r="L438" i="4"/>
  <c r="M474" i="4"/>
  <c r="B93" i="6"/>
  <c r="C156" i="6"/>
  <c r="E156" i="6"/>
  <c r="F156" i="6" s="1"/>
  <c r="D156" i="6"/>
  <c r="M39" i="4"/>
  <c r="L77" i="4"/>
  <c r="C93" i="6"/>
  <c r="B156" i="6"/>
  <c r="L122" i="4"/>
  <c r="P9" i="4"/>
  <c r="L20" i="4"/>
  <c r="M89" i="4"/>
  <c r="L313" i="4"/>
  <c r="M446" i="4"/>
  <c r="D105" i="6"/>
  <c r="E105" i="6"/>
  <c r="F105" i="6" s="1"/>
  <c r="C105" i="6"/>
  <c r="L17" i="4"/>
  <c r="L100" i="4"/>
  <c r="L32" i="4"/>
  <c r="L70" i="4"/>
  <c r="M93" i="4"/>
  <c r="L231" i="4"/>
  <c r="L293" i="4"/>
  <c r="L466" i="4"/>
  <c r="M466" i="4"/>
  <c r="B105" i="6"/>
  <c r="M262" i="4"/>
  <c r="L262" i="4"/>
  <c r="M333" i="4"/>
  <c r="L333" i="4"/>
  <c r="M435" i="4"/>
  <c r="L435" i="4"/>
  <c r="L251" i="4"/>
  <c r="M275" i="4"/>
  <c r="L323" i="4"/>
  <c r="L365" i="4"/>
  <c r="L372" i="4"/>
  <c r="L397" i="4"/>
  <c r="L428" i="4"/>
  <c r="L449" i="4"/>
  <c r="B74" i="6"/>
  <c r="B79" i="6"/>
  <c r="E130" i="6"/>
  <c r="F130" i="6" s="1"/>
  <c r="L172" i="4"/>
  <c r="L179" i="4"/>
  <c r="M182" i="4"/>
  <c r="L195" i="4"/>
  <c r="M202" i="4"/>
  <c r="L259" i="4"/>
  <c r="L266" i="4"/>
  <c r="L324" i="4"/>
  <c r="M349" i="4"/>
  <c r="L450" i="4"/>
  <c r="L488" i="4"/>
  <c r="B27" i="6"/>
  <c r="B70" i="6"/>
  <c r="C75" i="6"/>
  <c r="C80" i="6"/>
  <c r="E112" i="6"/>
  <c r="F112" i="6" s="1"/>
  <c r="B169" i="6"/>
  <c r="B188" i="6"/>
  <c r="C194" i="6"/>
  <c r="C27" i="6"/>
  <c r="D70" i="6"/>
  <c r="E80" i="6"/>
  <c r="F80" i="6" s="1"/>
  <c r="D169" i="6"/>
  <c r="C188" i="6"/>
  <c r="D194" i="6"/>
  <c r="L25" i="4"/>
  <c r="L61" i="4"/>
  <c r="M28" i="4"/>
  <c r="M41" i="4"/>
  <c r="L58" i="4"/>
  <c r="M81" i="4"/>
  <c r="M127" i="4"/>
  <c r="M130" i="4"/>
  <c r="L209" i="4"/>
  <c r="L219" i="4"/>
  <c r="L236" i="4"/>
  <c r="L270" i="4"/>
  <c r="L307" i="4"/>
  <c r="L384" i="4"/>
  <c r="L457" i="4"/>
  <c r="L471" i="4"/>
  <c r="B14" i="6"/>
  <c r="D27" i="6"/>
  <c r="C38" i="6"/>
  <c r="C63" i="6"/>
  <c r="E70" i="6"/>
  <c r="F70" i="6" s="1"/>
  <c r="B88" i="6"/>
  <c r="C100" i="6"/>
  <c r="B113" i="6"/>
  <c r="C125" i="6"/>
  <c r="B145" i="6"/>
  <c r="D176" i="6"/>
  <c r="D182" i="6"/>
  <c r="D188" i="6"/>
  <c r="B201" i="6"/>
  <c r="L156" i="4"/>
  <c r="L74" i="4"/>
  <c r="M51" i="4"/>
  <c r="L71" i="4"/>
  <c r="C14" i="6"/>
  <c r="C88" i="6"/>
  <c r="C113" i="6"/>
  <c r="L395" i="4"/>
  <c r="L433" i="4"/>
  <c r="L468" i="4"/>
  <c r="L475" i="4"/>
  <c r="C10" i="6"/>
  <c r="D14" i="6"/>
  <c r="B23" i="6"/>
  <c r="B33" i="6"/>
  <c r="C45" i="6"/>
  <c r="B58" i="6"/>
  <c r="D88" i="6"/>
  <c r="B95" i="6"/>
  <c r="E107" i="6"/>
  <c r="F107" i="6" s="1"/>
  <c r="D113" i="6"/>
  <c r="D119" i="6"/>
  <c r="B126" i="6"/>
  <c r="C140" i="6"/>
  <c r="C158" i="6"/>
  <c r="L35" i="4"/>
  <c r="L85" i="4"/>
  <c r="M124" i="4"/>
  <c r="M284" i="4"/>
  <c r="M287" i="4"/>
  <c r="M301" i="4"/>
  <c r="M312" i="4"/>
  <c r="M350" i="4"/>
  <c r="M374" i="4"/>
  <c r="M499" i="4"/>
  <c r="E45" i="6"/>
  <c r="F45" i="6" s="1"/>
  <c r="C95" i="6"/>
  <c r="D140" i="6"/>
  <c r="B83" i="6"/>
  <c r="B165" i="6"/>
  <c r="C172" i="6"/>
  <c r="L45" i="4"/>
  <c r="M59" i="4"/>
  <c r="M82" i="4"/>
  <c r="M332" i="4"/>
  <c r="L378" i="4"/>
  <c r="L382" i="4"/>
  <c r="L427" i="4"/>
  <c r="B53" i="6"/>
  <c r="C83" i="6"/>
  <c r="C115" i="6"/>
  <c r="B128" i="6"/>
  <c r="C142" i="6"/>
  <c r="C165" i="6"/>
  <c r="D172" i="6"/>
  <c r="B11" i="6"/>
  <c r="B24" i="6"/>
  <c r="C53" i="6"/>
  <c r="B59" i="6"/>
  <c r="D83" i="6"/>
  <c r="B90" i="6"/>
  <c r="B96" i="6"/>
  <c r="B103" i="6"/>
  <c r="B121" i="6"/>
  <c r="C128" i="6"/>
  <c r="D142" i="6"/>
  <c r="B153" i="6"/>
  <c r="C159" i="6"/>
  <c r="E165" i="6"/>
  <c r="F165" i="6" s="1"/>
  <c r="D11" i="6"/>
  <c r="B18" i="6"/>
  <c r="C24" i="6"/>
  <c r="B47" i="6"/>
  <c r="D53" i="6"/>
  <c r="C59" i="6"/>
  <c r="B73" i="6"/>
  <c r="B78" i="6"/>
  <c r="D90" i="6"/>
  <c r="D96" i="6"/>
  <c r="C103" i="6"/>
  <c r="D128" i="6"/>
  <c r="E142" i="6"/>
  <c r="F142" i="6" s="1"/>
  <c r="C153" i="6"/>
  <c r="E11" i="6"/>
  <c r="F11" i="6" s="1"/>
  <c r="C18" i="6"/>
  <c r="D24" i="6"/>
  <c r="E40" i="6"/>
  <c r="F40" i="6" s="1"/>
  <c r="D47" i="6"/>
  <c r="D59" i="6"/>
  <c r="C73" i="6"/>
  <c r="C78" i="6"/>
  <c r="E96" i="6"/>
  <c r="F96" i="6" s="1"/>
  <c r="D103" i="6"/>
  <c r="D116" i="6"/>
  <c r="B148" i="6"/>
  <c r="D153" i="6"/>
  <c r="B160" i="6"/>
  <c r="C173" i="6"/>
  <c r="C178" i="6"/>
  <c r="B191" i="6"/>
  <c r="B198" i="6"/>
  <c r="D18" i="6"/>
  <c r="D73" i="6"/>
  <c r="D78" i="6"/>
  <c r="C137" i="6"/>
  <c r="C148" i="6"/>
  <c r="C160" i="6"/>
  <c r="B204" i="6"/>
  <c r="M188" i="4"/>
  <c r="L188" i="4"/>
  <c r="M223" i="4"/>
  <c r="L223" i="4"/>
  <c r="M412" i="4"/>
  <c r="L412" i="4"/>
  <c r="M443" i="4"/>
  <c r="L443" i="4"/>
  <c r="M502" i="4"/>
  <c r="L502" i="4"/>
  <c r="E9" i="6"/>
  <c r="F9" i="6" s="1"/>
  <c r="D9" i="6"/>
  <c r="C9" i="6"/>
  <c r="L73" i="4"/>
  <c r="L96" i="4"/>
  <c r="M99" i="4"/>
  <c r="M197" i="4"/>
  <c r="M256" i="4"/>
  <c r="L256" i="4"/>
  <c r="M341" i="4"/>
  <c r="L341" i="4"/>
  <c r="L389" i="4"/>
  <c r="M10" i="4"/>
  <c r="L44" i="4"/>
  <c r="M108" i="4"/>
  <c r="M133" i="4"/>
  <c r="L133" i="4"/>
  <c r="L147" i="4"/>
  <c r="M253" i="4"/>
  <c r="L253" i="4"/>
  <c r="M281" i="4"/>
  <c r="L281" i="4"/>
  <c r="L331" i="4"/>
  <c r="L354" i="4"/>
  <c r="M393" i="4"/>
  <c r="L393" i="4"/>
  <c r="L496" i="4"/>
  <c r="M420" i="4"/>
  <c r="L420" i="4"/>
  <c r="M102" i="4"/>
  <c r="L102" i="4"/>
  <c r="M153" i="4"/>
  <c r="L153" i="4"/>
  <c r="M318" i="4"/>
  <c r="L318" i="4"/>
  <c r="M334" i="4"/>
  <c r="L334" i="4"/>
  <c r="M325" i="4"/>
  <c r="L325" i="4"/>
  <c r="E157" i="6"/>
  <c r="F157" i="6" s="1"/>
  <c r="B157" i="6"/>
  <c r="D157" i="6"/>
  <c r="C157" i="6"/>
  <c r="L13" i="4"/>
  <c r="M22" i="4"/>
  <c r="L22" i="4"/>
  <c r="L36" i="4"/>
  <c r="M47" i="4"/>
  <c r="L79" i="4"/>
  <c r="M157" i="4"/>
  <c r="L157" i="4"/>
  <c r="L177" i="4"/>
  <c r="L212" i="4"/>
  <c r="M294" i="4"/>
  <c r="L322" i="4"/>
  <c r="L348" i="4"/>
  <c r="M370" i="4"/>
  <c r="L370" i="4"/>
  <c r="M447" i="4"/>
  <c r="L447" i="4"/>
  <c r="D15" i="6"/>
  <c r="C15" i="6"/>
  <c r="E15" i="6"/>
  <c r="F15" i="6" s="1"/>
  <c r="B15" i="6"/>
  <c r="L7" i="4"/>
  <c r="M7" i="4" s="1"/>
  <c r="L33" i="4"/>
  <c r="M53" i="4"/>
  <c r="L114" i="4"/>
  <c r="L139" i="4"/>
  <c r="M163" i="4"/>
  <c r="L163" i="4"/>
  <c r="M183" i="4"/>
  <c r="L183" i="4"/>
  <c r="M218" i="4"/>
  <c r="L218" i="4"/>
  <c r="L224" i="4"/>
  <c r="L227" i="4"/>
  <c r="L239" i="4"/>
  <c r="L297" i="4"/>
  <c r="M319" i="4"/>
  <c r="L380" i="4"/>
  <c r="M430" i="4"/>
  <c r="L430" i="4"/>
  <c r="L493" i="4"/>
  <c r="L56" i="4"/>
  <c r="M97" i="4"/>
  <c r="L97" i="4"/>
  <c r="M189" i="4"/>
  <c r="M257" i="4"/>
  <c r="L257" i="4"/>
  <c r="L310" i="4"/>
  <c r="M335" i="4"/>
  <c r="L335" i="4"/>
  <c r="Q7" i="4"/>
  <c r="R7" i="4" s="1"/>
  <c r="L91" i="4"/>
  <c r="M94" i="4"/>
  <c r="L106" i="4"/>
  <c r="L117" i="4"/>
  <c r="L166" i="4"/>
  <c r="L192" i="4"/>
  <c r="L242" i="4"/>
  <c r="M282" i="4"/>
  <c r="L282" i="4"/>
  <c r="M342" i="4"/>
  <c r="M364" i="4"/>
  <c r="L364" i="4"/>
  <c r="L377" i="4"/>
  <c r="L417" i="4"/>
  <c r="M477" i="4"/>
  <c r="M500" i="4"/>
  <c r="L500" i="4"/>
  <c r="M273" i="4"/>
  <c r="L273" i="4"/>
  <c r="M434" i="4"/>
  <c r="L434" i="4"/>
  <c r="L497" i="4"/>
  <c r="M497" i="4"/>
  <c r="E114" i="6"/>
  <c r="F114" i="6" s="1"/>
  <c r="C114" i="6"/>
  <c r="D114" i="6"/>
  <c r="B114" i="6"/>
  <c r="C127" i="6"/>
  <c r="E127" i="6"/>
  <c r="F127" i="6" s="1"/>
  <c r="D127" i="6"/>
  <c r="B127" i="6"/>
  <c r="M11" i="4"/>
  <c r="L31" i="4"/>
  <c r="L68" i="4"/>
  <c r="L137" i="4"/>
  <c r="M158" i="4"/>
  <c r="L158" i="4"/>
  <c r="L207" i="4"/>
  <c r="L264" i="4"/>
  <c r="M276" i="4"/>
  <c r="L339" i="4"/>
  <c r="L352" i="4"/>
  <c r="L371" i="4"/>
  <c r="M494" i="4"/>
  <c r="M34" i="4"/>
  <c r="L34" i="4"/>
  <c r="M92" i="4"/>
  <c r="L92" i="4"/>
  <c r="L126" i="4"/>
  <c r="L164" i="4"/>
  <c r="L184" i="4"/>
  <c r="M216" i="4"/>
  <c r="M228" i="4"/>
  <c r="L228" i="4"/>
  <c r="M237" i="4"/>
  <c r="L237" i="4"/>
  <c r="M258" i="4"/>
  <c r="L258" i="4"/>
  <c r="M283" i="4"/>
  <c r="L283" i="4"/>
  <c r="L311" i="4"/>
  <c r="L461" i="4"/>
  <c r="M193" i="4"/>
  <c r="L193" i="4"/>
  <c r="M455" i="4"/>
  <c r="L455" i="4"/>
  <c r="M478" i="4"/>
  <c r="L478" i="4"/>
  <c r="C41" i="6"/>
  <c r="B41" i="6"/>
  <c r="E41" i="6"/>
  <c r="F41" i="6" s="1"/>
  <c r="D41" i="6"/>
  <c r="E54" i="6"/>
  <c r="F54" i="6" s="1"/>
  <c r="D54" i="6"/>
  <c r="C54" i="6"/>
  <c r="L146" i="4"/>
  <c r="L308" i="4"/>
  <c r="L411" i="4"/>
  <c r="L101" i="4"/>
  <c r="M107" i="4"/>
  <c r="L121" i="4"/>
  <c r="M196" i="4"/>
  <c r="M199" i="4"/>
  <c r="L246" i="4"/>
  <c r="M249" i="4"/>
  <c r="L249" i="4"/>
  <c r="M299" i="4"/>
  <c r="L299" i="4"/>
  <c r="L405" i="4"/>
  <c r="M422" i="4"/>
  <c r="L422" i="4"/>
  <c r="M485" i="4"/>
  <c r="L485" i="4"/>
  <c r="D147" i="6"/>
  <c r="C147" i="6"/>
  <c r="B147" i="6"/>
  <c r="E147" i="6"/>
  <c r="F147" i="6" s="1"/>
  <c r="P8" i="4"/>
  <c r="C7" i="6" s="1"/>
  <c r="M57" i="4"/>
  <c r="L83" i="4"/>
  <c r="M69" i="4"/>
  <c r="L69" i="4"/>
  <c r="M104" i="4"/>
  <c r="P5" i="4"/>
  <c r="M66" i="4"/>
  <c r="L132" i="4"/>
  <c r="L280" i="4"/>
  <c r="M305" i="4"/>
  <c r="M353" i="4"/>
  <c r="L353" i="4"/>
  <c r="L359" i="4"/>
  <c r="L362" i="4"/>
  <c r="L472" i="4"/>
  <c r="M178" i="4"/>
  <c r="L178" i="4"/>
  <c r="M267" i="4"/>
  <c r="L267" i="4"/>
  <c r="M149" i="4"/>
  <c r="L149" i="4"/>
  <c r="L18" i="4"/>
  <c r="L49" i="4"/>
  <c r="L78" i="4"/>
  <c r="M176" i="4"/>
  <c r="L176" i="4"/>
  <c r="M208" i="4"/>
  <c r="L208" i="4"/>
  <c r="M344" i="4"/>
  <c r="L344" i="4"/>
  <c r="M392" i="4"/>
  <c r="L392" i="4"/>
  <c r="M399" i="4"/>
  <c r="L462" i="4"/>
  <c r="M462" i="4"/>
  <c r="L469" i="4"/>
  <c r="M213" i="4"/>
  <c r="L213" i="4"/>
  <c r="M6" i="4"/>
  <c r="L24" i="4"/>
  <c r="M24" i="4"/>
  <c r="L52" i="4"/>
  <c r="M87" i="4"/>
  <c r="L87" i="4"/>
  <c r="M173" i="4"/>
  <c r="L173" i="4"/>
  <c r="L211" i="4"/>
  <c r="M229" i="4"/>
  <c r="L229" i="4"/>
  <c r="M238" i="4"/>
  <c r="L238" i="4"/>
  <c r="M423" i="4"/>
  <c r="L426" i="4"/>
  <c r="L467" i="4"/>
  <c r="M470" i="4"/>
  <c r="L470" i="4"/>
  <c r="L473" i="4"/>
  <c r="M473" i="4"/>
  <c r="M440" i="4"/>
  <c r="L440" i="4"/>
  <c r="M306" i="4"/>
  <c r="L306" i="4"/>
  <c r="L503" i="4"/>
  <c r="M503" i="4"/>
  <c r="C21" i="6"/>
  <c r="B21" i="6"/>
  <c r="E21" i="6"/>
  <c r="F21" i="6" s="1"/>
  <c r="D21" i="6"/>
  <c r="M148" i="4"/>
  <c r="L148" i="4"/>
  <c r="M248" i="4"/>
  <c r="L248" i="4"/>
  <c r="M343" i="4"/>
  <c r="L343" i="4"/>
  <c r="L366" i="4"/>
  <c r="L406" i="4"/>
  <c r="M421" i="4"/>
  <c r="L421" i="4"/>
  <c r="E109" i="6"/>
  <c r="F109" i="6" s="1"/>
  <c r="C109" i="6"/>
  <c r="D109" i="6"/>
  <c r="B109" i="6"/>
  <c r="M415" i="4"/>
  <c r="L415" i="4"/>
  <c r="M465" i="4"/>
  <c r="L465" i="4"/>
  <c r="E44" i="6"/>
  <c r="F44" i="6" s="1"/>
  <c r="D44" i="6"/>
  <c r="C44" i="6"/>
  <c r="M143" i="4"/>
  <c r="L143" i="4"/>
  <c r="M243" i="4"/>
  <c r="L243" i="4"/>
  <c r="C16" i="6"/>
  <c r="E16" i="6"/>
  <c r="F16" i="6" s="1"/>
  <c r="D16" i="6"/>
  <c r="B16" i="6"/>
  <c r="B92" i="6"/>
  <c r="E92" i="6"/>
  <c r="F92" i="6" s="1"/>
  <c r="D92" i="6"/>
  <c r="C86" i="6"/>
  <c r="E86" i="6"/>
  <c r="F86" i="6" s="1"/>
  <c r="D86" i="6"/>
  <c r="B86" i="6"/>
  <c r="M203" i="4"/>
  <c r="L203" i="4"/>
  <c r="M373" i="4"/>
  <c r="L373" i="4"/>
  <c r="M385" i="4"/>
  <c r="L385" i="4"/>
  <c r="L391" i="4"/>
  <c r="M391" i="4"/>
  <c r="B87" i="6"/>
  <c r="D87" i="6"/>
  <c r="C87" i="6"/>
  <c r="L128" i="4"/>
  <c r="M168" i="4"/>
  <c r="L168" i="4"/>
  <c r="M338" i="4"/>
  <c r="L338" i="4"/>
  <c r="M379" i="4"/>
  <c r="L379" i="4"/>
  <c r="D5" i="6"/>
  <c r="E5" i="6"/>
  <c r="E29" i="6"/>
  <c r="F29" i="6" s="1"/>
  <c r="D29" i="6"/>
  <c r="C29" i="6"/>
  <c r="E87" i="6"/>
  <c r="F87" i="6" s="1"/>
  <c r="D131" i="6"/>
  <c r="C131" i="6"/>
  <c r="E131" i="6"/>
  <c r="F131" i="6" s="1"/>
  <c r="B131" i="6"/>
  <c r="E179" i="6"/>
  <c r="F179" i="6" s="1"/>
  <c r="C179" i="6"/>
  <c r="D179" i="6"/>
  <c r="B179" i="6"/>
  <c r="M233" i="4"/>
  <c r="L233" i="4"/>
  <c r="M413" i="4"/>
  <c r="L413" i="4"/>
  <c r="B12" i="6"/>
  <c r="C12" i="6"/>
  <c r="D65" i="6"/>
  <c r="E65" i="6"/>
  <c r="F65" i="6" s="1"/>
  <c r="C65" i="6"/>
  <c r="C186" i="6"/>
  <c r="E186" i="6"/>
  <c r="F186" i="6" s="1"/>
  <c r="D186" i="6"/>
  <c r="B186" i="6"/>
  <c r="P6" i="4"/>
  <c r="C6" i="6" s="1"/>
  <c r="L118" i="4"/>
  <c r="M198" i="4"/>
  <c r="L198" i="4"/>
  <c r="L263" i="4"/>
  <c r="L288" i="4"/>
  <c r="M432" i="4"/>
  <c r="M442" i="4"/>
  <c r="L442" i="4"/>
  <c r="L454" i="4"/>
  <c r="E7" i="6"/>
  <c r="F7" i="6" s="1"/>
  <c r="D7" i="6"/>
  <c r="B7" i="6"/>
  <c r="D12" i="6"/>
  <c r="B65" i="6"/>
  <c r="E99" i="6"/>
  <c r="F99" i="6" s="1"/>
  <c r="D99" i="6"/>
  <c r="C99" i="6"/>
  <c r="B99" i="6"/>
  <c r="D135" i="6"/>
  <c r="B135" i="6"/>
  <c r="D35" i="6"/>
  <c r="B35" i="6"/>
  <c r="C135" i="6"/>
  <c r="E170" i="6"/>
  <c r="F170" i="6" s="1"/>
  <c r="D170" i="6"/>
  <c r="C170" i="6"/>
  <c r="E135" i="6"/>
  <c r="F135" i="6" s="1"/>
  <c r="E35" i="6"/>
  <c r="F35" i="6" s="1"/>
  <c r="C46" i="6"/>
  <c r="E46" i="6"/>
  <c r="F46" i="6" s="1"/>
  <c r="D46" i="6"/>
  <c r="C62" i="6"/>
  <c r="C136" i="6"/>
  <c r="D136" i="6"/>
  <c r="E136" i="6"/>
  <c r="F136" i="6" s="1"/>
  <c r="D101" i="6"/>
  <c r="C101" i="6"/>
  <c r="E101" i="6"/>
  <c r="F101" i="6" s="1"/>
  <c r="B101" i="6"/>
  <c r="M463" i="4"/>
  <c r="L463" i="4"/>
  <c r="E190" i="6"/>
  <c r="F190" i="6" s="1"/>
  <c r="D190" i="6"/>
  <c r="C190" i="6"/>
  <c r="B202" i="6"/>
  <c r="E202" i="6"/>
  <c r="F202" i="6" s="1"/>
  <c r="D202" i="6"/>
  <c r="L298" i="4"/>
  <c r="M309" i="4"/>
  <c r="L347" i="4"/>
  <c r="L358" i="4"/>
  <c r="M361" i="4"/>
  <c r="L361" i="4"/>
  <c r="M381" i="4"/>
  <c r="L460" i="4"/>
  <c r="B37" i="6"/>
  <c r="B42" i="6"/>
  <c r="E42" i="6"/>
  <c r="F42" i="6" s="1"/>
  <c r="D42" i="6"/>
  <c r="B132" i="6"/>
  <c r="D132" i="6"/>
  <c r="E132" i="6"/>
  <c r="F132" i="6" s="1"/>
  <c r="C132" i="6"/>
  <c r="C166" i="6"/>
  <c r="E166" i="6"/>
  <c r="F166" i="6" s="1"/>
  <c r="D166" i="6"/>
  <c r="B166" i="6"/>
  <c r="B190" i="6"/>
  <c r="C202" i="6"/>
  <c r="D17" i="6"/>
  <c r="E17" i="6"/>
  <c r="F17" i="6" s="1"/>
  <c r="C17" i="6"/>
  <c r="D75" i="6"/>
  <c r="B75" i="6"/>
  <c r="D155" i="6"/>
  <c r="E155" i="6"/>
  <c r="F155" i="6" s="1"/>
  <c r="C155" i="6"/>
  <c r="E49" i="6"/>
  <c r="F49" i="6" s="1"/>
  <c r="C49" i="6"/>
  <c r="C66" i="6"/>
  <c r="E66" i="6"/>
  <c r="F66" i="6" s="1"/>
  <c r="C71" i="6"/>
  <c r="D71" i="6"/>
  <c r="B97" i="6"/>
  <c r="E97" i="6"/>
  <c r="F97" i="6" s="1"/>
  <c r="D97" i="6"/>
  <c r="C97" i="6"/>
  <c r="B192" i="6"/>
  <c r="E192" i="6"/>
  <c r="F192" i="6" s="1"/>
  <c r="D192" i="6"/>
  <c r="B49" i="6"/>
  <c r="B66" i="6"/>
  <c r="B71" i="6"/>
  <c r="B162" i="6"/>
  <c r="E162" i="6"/>
  <c r="F162" i="6" s="1"/>
  <c r="D162" i="6"/>
  <c r="C162" i="6"/>
  <c r="C187" i="6"/>
  <c r="B187" i="6"/>
  <c r="C192" i="6"/>
  <c r="E19" i="6"/>
  <c r="F19" i="6" s="1"/>
  <c r="B19" i="6"/>
  <c r="D19" i="6"/>
  <c r="E50" i="6"/>
  <c r="F50" i="6" s="1"/>
  <c r="D50" i="6"/>
  <c r="E67" i="6"/>
  <c r="F67" i="6" s="1"/>
  <c r="D67" i="6"/>
  <c r="C19" i="6"/>
  <c r="B50" i="6"/>
  <c r="B67" i="6"/>
  <c r="D151" i="6"/>
  <c r="C151" i="6"/>
  <c r="E151" i="6"/>
  <c r="F151" i="6" s="1"/>
  <c r="B151" i="6"/>
  <c r="B122" i="6"/>
  <c r="D122" i="6"/>
  <c r="C196" i="6"/>
  <c r="E196" i="6"/>
  <c r="F196" i="6" s="1"/>
  <c r="D196" i="6"/>
  <c r="D201" i="6"/>
  <c r="C201" i="6"/>
  <c r="E140" i="6"/>
  <c r="F140" i="6" s="1"/>
  <c r="D145" i="6"/>
  <c r="C145" i="6"/>
  <c r="E149" i="6"/>
  <c r="F149" i="6" s="1"/>
  <c r="B149" i="6"/>
  <c r="D174" i="6"/>
  <c r="B76" i="6"/>
  <c r="B80" i="6"/>
  <c r="B84" i="6"/>
  <c r="C106" i="6"/>
  <c r="B106" i="6"/>
  <c r="D175" i="6"/>
  <c r="E175" i="6"/>
  <c r="F175" i="6" s="1"/>
  <c r="B22" i="6"/>
  <c r="D22" i="6"/>
  <c r="C26" i="6"/>
  <c r="B26" i="6"/>
  <c r="E34" i="6"/>
  <c r="F34" i="6" s="1"/>
  <c r="B34" i="6"/>
  <c r="D55" i="6"/>
  <c r="B55" i="6"/>
  <c r="D141" i="6"/>
  <c r="C141" i="6"/>
  <c r="B141" i="6"/>
  <c r="E184" i="6"/>
  <c r="F184" i="6" s="1"/>
  <c r="D184" i="6"/>
  <c r="C184" i="6"/>
  <c r="C22" i="6"/>
  <c r="D26" i="6"/>
  <c r="C34" i="6"/>
  <c r="C51" i="6"/>
  <c r="D51" i="6"/>
  <c r="C55" i="6"/>
  <c r="E76" i="6"/>
  <c r="F76" i="6" s="1"/>
  <c r="D84" i="6"/>
  <c r="E89" i="6"/>
  <c r="F89" i="6" s="1"/>
  <c r="B89" i="6"/>
  <c r="B102" i="6"/>
  <c r="C102" i="6"/>
  <c r="E106" i="6"/>
  <c r="F106" i="6" s="1"/>
  <c r="B115" i="6"/>
  <c r="C119" i="6"/>
  <c r="B137" i="6"/>
  <c r="E141" i="6"/>
  <c r="F141" i="6" s="1"/>
  <c r="C175" i="6"/>
  <c r="E180" i="6"/>
  <c r="F180" i="6" s="1"/>
  <c r="D180" i="6"/>
  <c r="B184" i="6"/>
  <c r="E64" i="6"/>
  <c r="F64" i="6" s="1"/>
  <c r="C64" i="6"/>
  <c r="E124" i="6"/>
  <c r="F124" i="6" s="1"/>
  <c r="C124" i="6"/>
  <c r="D171" i="6"/>
  <c r="C171" i="6"/>
  <c r="E171" i="6"/>
  <c r="F171" i="6" s="1"/>
  <c r="C47" i="6"/>
  <c r="E51" i="6"/>
  <c r="F51" i="6" s="1"/>
  <c r="B64" i="6"/>
  <c r="D85" i="6"/>
  <c r="C85" i="6"/>
  <c r="D89" i="6"/>
  <c r="E102" i="6"/>
  <c r="F102" i="6" s="1"/>
  <c r="B107" i="6"/>
  <c r="E115" i="6"/>
  <c r="F115" i="6" s="1"/>
  <c r="B124" i="6"/>
  <c r="E137" i="6"/>
  <c r="F137" i="6" s="1"/>
  <c r="B154" i="6"/>
  <c r="B167" i="6"/>
  <c r="B171" i="6"/>
  <c r="C180" i="6"/>
  <c r="C56" i="6"/>
  <c r="D56" i="6"/>
  <c r="E60" i="6"/>
  <c r="F60" i="6" s="1"/>
  <c r="B60" i="6"/>
  <c r="D64" i="6"/>
  <c r="C81" i="6"/>
  <c r="E81" i="6"/>
  <c r="F81" i="6" s="1"/>
  <c r="E94" i="6"/>
  <c r="F94" i="6" s="1"/>
  <c r="B94" i="6"/>
  <c r="C107" i="6"/>
  <c r="D111" i="6"/>
  <c r="C111" i="6"/>
  <c r="D124" i="6"/>
  <c r="E129" i="6"/>
  <c r="F129" i="6" s="1"/>
  <c r="D129" i="6"/>
  <c r="C154" i="6"/>
  <c r="C167" i="6"/>
  <c r="B52" i="6"/>
  <c r="E52" i="6"/>
  <c r="F52" i="6" s="1"/>
  <c r="B56" i="6"/>
  <c r="C60" i="6"/>
  <c r="B81" i="6"/>
  <c r="C94" i="6"/>
  <c r="B111" i="6"/>
  <c r="B120" i="6"/>
  <c r="B129" i="6"/>
  <c r="D154" i="6"/>
  <c r="D167" i="6"/>
  <c r="B194" i="6"/>
  <c r="E31" i="6"/>
  <c r="F31" i="6" s="1"/>
  <c r="D69" i="6"/>
  <c r="E90" i="6"/>
  <c r="F90" i="6" s="1"/>
  <c r="E116" i="6"/>
  <c r="F116" i="6" s="1"/>
  <c r="E125" i="6"/>
  <c r="F125" i="6" s="1"/>
  <c r="D159" i="6"/>
  <c r="E172" i="6"/>
  <c r="F172" i="6" s="1"/>
  <c r="D195" i="6"/>
  <c r="B195" i="6"/>
  <c r="L400" i="4"/>
  <c r="L482" i="4"/>
  <c r="C36" i="6"/>
  <c r="D36" i="6"/>
  <c r="C40" i="6"/>
  <c r="B61" i="6"/>
  <c r="C82" i="6"/>
  <c r="D91" i="6"/>
  <c r="C91" i="6"/>
  <c r="C112" i="6"/>
  <c r="D121" i="6"/>
  <c r="C121" i="6"/>
  <c r="C126" i="6"/>
  <c r="D126" i="6"/>
  <c r="C130" i="6"/>
  <c r="B164" i="6"/>
  <c r="C195" i="6"/>
  <c r="L437" i="4"/>
  <c r="L490" i="4"/>
  <c r="B32" i="6"/>
  <c r="E32" i="6"/>
  <c r="F32" i="6" s="1"/>
  <c r="D40" i="6"/>
  <c r="D61" i="6"/>
  <c r="D82" i="6"/>
  <c r="D112" i="6"/>
  <c r="D130" i="6"/>
  <c r="C164" i="6"/>
  <c r="E195" i="6"/>
  <c r="F195" i="6" s="1"/>
  <c r="E200" i="6"/>
  <c r="F200" i="6" s="1"/>
  <c r="D200" i="6"/>
  <c r="C200" i="6"/>
  <c r="B200" i="6"/>
  <c r="D191" i="6"/>
  <c r="C191" i="6"/>
  <c r="D161" i="6"/>
  <c r="C161" i="6"/>
  <c r="E161" i="6"/>
  <c r="F161" i="6" s="1"/>
  <c r="C169" i="6"/>
  <c r="D181" i="6"/>
  <c r="C181" i="6"/>
  <c r="B185" i="6"/>
  <c r="C5" i="6" l="1"/>
  <c r="B5" i="6"/>
  <c r="B6" i="6"/>
  <c r="B3" i="6" s="1"/>
  <c r="C3" i="6"/>
  <c r="F5" i="6"/>
  <c r="D3" i="6"/>
  <c r="E6" i="6"/>
  <c r="F6" i="6" s="1"/>
  <c r="E3" i="6" l="1"/>
</calcChain>
</file>

<file path=xl/sharedStrings.xml><?xml version="1.0" encoding="utf-8"?>
<sst xmlns="http://schemas.openxmlformats.org/spreadsheetml/2006/main" count="127" uniqueCount="94">
  <si>
    <t>Purchase Order Register (Excel)</t>
  </si>
  <si>
    <t>Toolkit by GroupChatOn · free template · https://toolkit.groupchaton.com</t>
  </si>
  <si>
    <t>Most purchase follow-up goes wrong in the gap between "we ordered it" and "it has all arrived". This register keeps one row for every line of every purchase order and matches each receipt against it, so it always shows how much is still pending, what that pending material is worth, which lines are past their due date and by how many days. A summary sheet gives each supplier's open and overdue position for your weekly follow-up call.</t>
  </si>
  <si>
    <t>Colours</t>
  </si>
  <si>
    <t>Yellow cells: type or pick here.</t>
  </si>
  <si>
    <t>Grey and white cells: calculate by themselves. Don't type over them.</t>
  </si>
  <si>
    <t>Steps</t>
  </si>
  <si>
    <t>On the Settings sheet type your company name and your currency code (for example INR, USD, EUR or AED). Leave "As on" as today.</t>
  </si>
  <si>
    <t>On the Suppliers sheet replace the sample suppliers with your own. The supplier drop-down on the Orders sheet reads this list.</t>
  </si>
  <si>
    <t>When a PO is issued, add one row per item on the Orders sheet: PO number, date, supplier, item, unit, quantity, rate, tax percent and the delivery due date.</t>
  </si>
  <si>
    <t>Each time material arrives, add a row on the Receipts sheet with the date, PO number, the item exactly as written on the PO line and the quantity received. The "Match" column must say OK.</t>
  </si>
  <si>
    <t>The Orders sheet now shows received and pending quantity for each line. Lines past their due date turn red with the days late.</t>
  </si>
  <si>
    <t>If a supplier will never send the balance (item discontinued, order cancelled), type Yes in the Short-close column so the line stops showing as pending.</t>
  </si>
  <si>
    <t>Open the Pending by supplier sheet before your follow-up calls, and filter the Orders sheet by Status = Overdue (Data › Filter) to see what to chase.</t>
  </si>
  <si>
    <t>Tips</t>
  </si>
  <si>
    <t>•</t>
  </si>
  <si>
    <t>Write the item name the same way on the PO line and on every receipt; copy and paste it if needed. A receipt that says "No such PO line" is not counted anywhere.</t>
  </si>
  <si>
    <t>For a PO with several delivery dates, enter the item twice with the quantity and due date of each delivery and add -1, -2 to the PO number (PO-104-1, PO-104-2).</t>
  </si>
  <si>
    <t>Received more than ordered? Received shows the true figure, pending stays at zero and the line closes; discuss the excess with the supplier before accepting it.</t>
  </si>
  <si>
    <t>Tax percent is only used for the value columns. Leave it 0 if your rates already include tax.</t>
  </si>
  <si>
    <t>Full guide, questions and answers, and more free templates:</t>
  </si>
  <si>
    <t>https://toolkit.groupchaton.com/purchase/pw-po-register-excel/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</si>
  <si>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</si>
  <si>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</si>
  <si>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</si>
  <si>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Leave "Position as on" as =TODAY(), or type a date to see the position on that day.</t>
  </si>
  <si>
    <t>Company name</t>
  </si>
  <si>
    <t>Apex Engineering Works</t>
  </si>
  <si>
    <t>Currency code</t>
  </si>
  <si>
    <t>INR</t>
  </si>
  <si>
    <t>Position as on</t>
  </si>
  <si>
    <t>Suppliers</t>
  </si>
  <si>
    <t>The supplier drop-down on the Orders sheet reads this list.</t>
  </si>
  <si>
    <t>Supplier</t>
  </si>
  <si>
    <t>Contact person</t>
  </si>
  <si>
    <t>Phone</t>
  </si>
  <si>
    <t>Lead time (days)</t>
  </si>
  <si>
    <t>Bharat Steel Traders</t>
  </si>
  <si>
    <t>Mr. Anil Bansal</t>
  </si>
  <si>
    <t>98140 12345</t>
  </si>
  <si>
    <t>Precision Bearings Co.</t>
  </si>
  <si>
    <t>Ms. Ritu Kapoor</t>
  </si>
  <si>
    <t>98720 23456</t>
  </si>
  <si>
    <t>Shree Packaging Industries</t>
  </si>
  <si>
    <t>Mr. Deepak Jain</t>
  </si>
  <si>
    <t>99150 34567</t>
  </si>
  <si>
    <t>Purchase order lines</t>
  </si>
  <si>
    <t>One row per item of every PO. Grey columns calculate themselves.</t>
  </si>
  <si>
    <t>PO no.</t>
  </si>
  <si>
    <t>PO date</t>
  </si>
  <si>
    <t>Item</t>
  </si>
  <si>
    <t>Unit</t>
  </si>
  <si>
    <t>Qty ordered</t>
  </si>
  <si>
    <t>Tax %</t>
  </si>
  <si>
    <t>Due date</t>
  </si>
  <si>
    <t>Short-close?</t>
  </si>
  <si>
    <t>Received</t>
  </si>
  <si>
    <t>Pending qty</t>
  </si>
  <si>
    <t>Status</t>
  </si>
  <si>
    <t>Days late</t>
  </si>
  <si>
    <t>PO-101</t>
  </si>
  <si>
    <t>MS round bar 20 mm</t>
  </si>
  <si>
    <t>kg</t>
  </si>
  <si>
    <t>MS plate 10 mm</t>
  </si>
  <si>
    <t>PO-102</t>
  </si>
  <si>
    <t>Ball bearing 6205-2RS</t>
  </si>
  <si>
    <t>Nos</t>
  </si>
  <si>
    <t>Taper roller bearing 30206</t>
  </si>
  <si>
    <t>PO-103</t>
  </si>
  <si>
    <t>5-ply corrugated box 600x400x400</t>
  </si>
  <si>
    <t>PO-104</t>
  </si>
  <si>
    <t>MS angle 50x50x6</t>
  </si>
  <si>
    <t>GI sheet 1.2 mm</t>
  </si>
  <si>
    <t>Yes</t>
  </si>
  <si>
    <t>Receipts against POs</t>
  </si>
  <si>
    <t>Item must be written exactly as on the PO line. "Match" must say OK.</t>
  </si>
  <si>
    <t>Date</t>
  </si>
  <si>
    <t>Qty received</t>
  </si>
  <si>
    <t>GRN / challan no.</t>
  </si>
  <si>
    <t>Note</t>
  </si>
  <si>
    <t>Match</t>
  </si>
  <si>
    <t>GRN-0451</t>
  </si>
  <si>
    <t>Full quantity</t>
  </si>
  <si>
    <t>GRN-0457</t>
  </si>
  <si>
    <t>Balance 500 kg promised next week</t>
  </si>
  <si>
    <t>GRN-0470</t>
  </si>
  <si>
    <t>GRN-0482</t>
  </si>
  <si>
    <t>GRN-0485</t>
  </si>
  <si>
    <t>Supplier cannot send the rest</t>
  </si>
  <si>
    <t>Pending by supplier</t>
  </si>
  <si>
    <t>Total</t>
  </si>
  <si>
    <t>Open lines</t>
  </si>
  <si>
    <t>Overdue lines</t>
  </si>
  <si>
    <t>Oldest delay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</si>
</sst>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yy"/>
    <numFmt numFmtId="165" formatCode="#,##0.##"/>
  </numFmts>
  <fonts count="11"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2">
    <border>
      <left/>
      <right/>
      <top/>
      <bottom/>
      <diagonal/>
    </border>
    <border>
      <left style="thin">
        <color rgb="FFCBD5E1"/>
      </left>
      <right style="thin">
        <color rgb="FFCBD5E1"/>
      </right>
      <top style="thin">
        <color rgb="FFCBD5E1"/>
      </top>
      <bottom style="thin">
        <color rgb="FFCBD5E1"/>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Alignment="1" applyProtection="1">
      <alignment horizontal="left" vertical="center"/>
      <protection locked="0"/>
    </xf>
    <xf numFmtId="164" fontId="0" fillId="2" borderId="1" xfId="0" applyNumberFormat="1" applyFill="1" applyBorder="1" applyAlignment="1" applyProtection="1">
      <alignment horizontal="left" vertical="center"/>
      <protection locked="0"/>
    </xf>
    <xf numFmtId="0" fontId="10" fillId="4" borderId="1" xfId="0" applyFont="1" applyFill="1" applyBorder="1" applyAlignment="1">
      <alignment horizontal="center" vertical="center" wrapText="1"/>
    </xf>
    <xf numFmtId="0" fontId="0" fillId="2" borderId="1" xfId="0" applyFill="1" applyBorder="1" applyProtection="1">
      <protection locked="0"/>
    </xf>
    <xf numFmtId="164" fontId="0" fillId="2" borderId="1" xfId="0" applyNumberFormat="1" applyFill="1" applyBorder="1" applyProtection="1">
      <protection locked="0"/>
    </xf>
    <xf numFmtId="165" fontId="0" fillId="2" borderId="1" xfId="0" applyNumberFormat="1" applyFill="1" applyBorder="1" applyProtection="1">
      <protection locked="0"/>
    </xf>
    <xf numFmtId="4" fontId="0" fillId="2" borderId="1" xfId="0" applyNumberFormat="1" applyFill="1" applyBorder="1" applyProtection="1">
      <protection locked="0"/>
    </xf>
    <xf numFmtId="4" fontId="0" fillId="3" borderId="1" xfId="0" applyNumberFormat="1" applyFill="1" applyBorder="1"/>
    <xf numFmtId="165" fontId="0" fillId="3" borderId="1" xfId="0" applyNumberFormat="1" applyFill="1" applyBorder="1"/>
    <xf numFmtId="0" fontId="0" fillId="3" borderId="1" xfId="0" applyFill="1" applyBorder="1"/>
    <xf numFmtId="4" fontId="6" fillId="5" borderId="1" xfId="0" applyNumberFormat="1" applyFont="1" applyFill="1" applyBorder="1"/>
    <xf numFmtId="0" fontId="6" fillId="5" borderId="1" xfId="0" applyFont="1" applyFill="1" applyBorder="1" applyAlignment="1">
      <alignment horizontal="center" vertical="center"/>
    </xf>
    <xf numFmtId="0" fontId="0" fillId="0" borderId="1" xfId="0" applyBorder="1"/>
    <xf numFmtId="0" fontId="0" fillId="3" borderId="1" xfId="0" applyFill="1" applyBorder="1" applyAlignment="1">
      <alignment horizontal="center" vertical="center"/>
    </xf>
  </cellXfs>
  <cellStyles count="1">
    <cellStyle name="Normal" xfId="0" builtinId="0"/>
  </cellStyles>
  <dxfs count="4">
    <dxf>
      <font>
        <b/>
        <color rgb="FFB91C1C"/>
      </font>
      <fill>
        <patternFill patternType="solid">
          <fgColor rgb="FFFECACA"/>
        </patternFill>
      </fill>
    </dxf>
    <dxf>
      <font>
        <b/>
        <color rgb="FFB91C1C"/>
      </font>
      <fill>
        <patternFill patternType="solid">
          <fgColor rgb="FFFECACA"/>
        </patternFill>
      </fill>
    </dxf>
    <dxf>
      <font>
        <color rgb="FF94A3B8"/>
      </font>
    </dxf>
    <dxf>
      <fill>
        <patternFill patternType="solid">
          <fgColor rgb="FFFEE2E2"/>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purchase/pw-po-register-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9"/>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75"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30" customHeight="1" x14ac:dyDescent="0.3">
      <c r="A13" s="7">
        <v>3</v>
      </c>
      <c r="B13" s="3" t="s">
        <v>9</v>
      </c>
    </row>
    <row r="14" spans="1:2" ht="30" customHeight="1" x14ac:dyDescent="0.3">
      <c r="A14" s="7">
        <v>4</v>
      </c>
      <c r="B14" s="3" t="s">
        <v>10</v>
      </c>
    </row>
    <row r="15" spans="1:2" ht="30" customHeight="1" x14ac:dyDescent="0.3">
      <c r="A15" s="7">
        <v>5</v>
      </c>
      <c r="B15" s="3" t="s">
        <v>11</v>
      </c>
    </row>
    <row r="16" spans="1:2" ht="30" customHeight="1" x14ac:dyDescent="0.3">
      <c r="A16" s="7">
        <v>6</v>
      </c>
      <c r="B16" s="3" t="s">
        <v>12</v>
      </c>
    </row>
    <row r="17" spans="1:2" ht="30" customHeight="1" x14ac:dyDescent="0.3">
      <c r="A17" s="7">
        <v>7</v>
      </c>
      <c r="B17" s="3" t="s">
        <v>13</v>
      </c>
    </row>
    <row r="19" spans="1:2" ht="18" customHeight="1" x14ac:dyDescent="0.3">
      <c r="B19" s="4" t="s">
        <v>14</v>
      </c>
    </row>
    <row r="20" spans="1:2" ht="30" customHeight="1" x14ac:dyDescent="0.3">
      <c r="A20" t="s">
        <v>15</v>
      </c>
      <c r="B20" s="3" t="s">
        <v>16</v>
      </c>
    </row>
    <row r="21" spans="1:2" ht="30" customHeight="1" x14ac:dyDescent="0.3">
      <c r="A21" t="s">
        <v>15</v>
      </c>
      <c r="B21" s="3" t="s">
        <v>17</v>
      </c>
    </row>
    <row r="22" spans="1:2" ht="30" customHeight="1" x14ac:dyDescent="0.3">
      <c r="A22" t="s">
        <v>15</v>
      </c>
      <c r="B22" s="3" t="s">
        <v>18</v>
      </c>
    </row>
    <row r="23" spans="1:2" ht="18" customHeight="1" x14ac:dyDescent="0.3">
      <c r="A23" t="s">
        <v>15</v>
      </c>
      <c r="B23" s="3" t="s">
        <v>19</v>
      </c>
    </row>
    <row r="25" spans="1:2" ht="18" customHeight="1" x14ac:dyDescent="0.3">
      <c r="B25" s="8" t="s">
        <v>20</v>
      </c>
    </row>
    <row r="26" spans="1:2" x14ac:dyDescent="0.3">
      <c r="B26" s="9" t="s">
        <v>21</v>
      </c>
    </row>
    <row r="28" spans="1:2" x14ac:dyDescent="0.3">
      <c r="B28" s="10" t="s">
        <v>22</v>
      </c>
    </row>
    <row r="29" spans="1:2" ht="45" customHeight="1" x14ac:dyDescent="0.3">
      <c r="B29" s="11" t="s">
        <v>23</v>
      </c>
    </row>
  </sheetData>
  <hyperlinks>
    <hyperlink ref="B26" r:id="rId1" xr:uid="{00000000-0004-0000-0000-000000000000}"/>
    <hyperlink ref="B28"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5"/>
  <sheetViews>
    <sheetView showGridLines="0" workbookViewId="0"/>
  </sheetViews>
  <sheetFormatPr defaultRowHeight="14.4" x14ac:dyDescent="0.3"/>
  <cols>
    <col min="1" max="1" width="30" customWidth="1"/>
    <col min="2" max="2" width="26" customWidth="1"/>
  </cols>
  <sheetData>
    <row r="1" spans="1:2" ht="25.95" customHeight="1" x14ac:dyDescent="0.4">
      <c r="A1" s="1" t="s">
        <v>24</v>
      </c>
    </row>
    <row r="2" spans="1:2" x14ac:dyDescent="0.3">
      <c r="A2" s="2" t="s">
        <v>25</v>
      </c>
    </row>
    <row r="3" spans="1:2" x14ac:dyDescent="0.3">
      <c r="A3" s="12" t="s">
        <v>26</v>
      </c>
      <c r="B3" s="13" t="s">
        <v>27</v>
      </c>
    </row>
    <row r="4" spans="1:2" x14ac:dyDescent="0.3">
      <c r="A4" s="12" t="s">
        <v>28</v>
      </c>
      <c r="B4" s="13" t="s">
        <v>29</v>
      </c>
    </row>
    <row r="5" spans="1:2" x14ac:dyDescent="0.3">
      <c r="A5" s="12" t="s">
        <v>30</v>
      </c>
      <c r="B5" s="14">
        <f ca="1">TODAY()</f>
        <v>46328</v>
      </c>
    </row>
  </sheetData>
  <pageMargins left="0.4" right="0.4" top="1" bottom="1" header="0.5" footer="0.5"/>
  <pageSetup paperSize="9" fitToHeight="0"/>
  <headerFooter>
    <oddFooter>&amp;C&amp;8 Toolkit by GroupChatOn  ·  toolkit.groupchaton.com</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03"/>
  <sheetViews>
    <sheetView showGridLines="0" workbookViewId="0">
      <pane ySplit="3" topLeftCell="A4" activePane="bottomLeft" state="frozen"/>
      <selection pane="bottomLeft"/>
    </sheetView>
  </sheetViews>
  <sheetFormatPr defaultRowHeight="14.4" x14ac:dyDescent="0.3"/>
  <cols>
    <col min="1" max="1" width="30" customWidth="1"/>
    <col min="2" max="2" width="22" customWidth="1"/>
    <col min="3" max="3" width="16" customWidth="1"/>
    <col min="4" max="4" width="12" customWidth="1"/>
  </cols>
  <sheetData>
    <row r="1" spans="1:4" ht="25.95" customHeight="1" x14ac:dyDescent="0.4">
      <c r="A1" s="1" t="s">
        <v>31</v>
      </c>
    </row>
    <row r="2" spans="1:4" x14ac:dyDescent="0.3">
      <c r="A2" s="2" t="s">
        <v>32</v>
      </c>
    </row>
    <row r="3" spans="1:4" ht="31.95" customHeight="1" x14ac:dyDescent="0.3">
      <c r="A3" s="15" t="s">
        <v>33</v>
      </c>
      <c r="B3" s="15" t="s">
        <v>34</v>
      </c>
      <c r="C3" s="15" t="s">
        <v>35</v>
      </c>
      <c r="D3" s="15" t="s">
        <v>36</v>
      </c>
    </row>
    <row r="4" spans="1:4" x14ac:dyDescent="0.3">
      <c r="A4" s="16" t="s">
        <v>37</v>
      </c>
      <c r="B4" s="16" t="s">
        <v>38</v>
      </c>
      <c r="C4" s="16" t="s">
        <v>39</v>
      </c>
      <c r="D4" s="16">
        <v>10</v>
      </c>
    </row>
    <row r="5" spans="1:4" x14ac:dyDescent="0.3">
      <c r="A5" s="16" t="s">
        <v>40</v>
      </c>
      <c r="B5" s="16" t="s">
        <v>41</v>
      </c>
      <c r="C5" s="16" t="s">
        <v>42</v>
      </c>
      <c r="D5" s="16">
        <v>21</v>
      </c>
    </row>
    <row r="6" spans="1:4" x14ac:dyDescent="0.3">
      <c r="A6" s="16" t="s">
        <v>43</v>
      </c>
      <c r="B6" s="16" t="s">
        <v>44</v>
      </c>
      <c r="C6" s="16" t="s">
        <v>45</v>
      </c>
      <c r="D6" s="16">
        <v>7</v>
      </c>
    </row>
    <row r="7" spans="1:4" x14ac:dyDescent="0.3">
      <c r="A7" s="16"/>
      <c r="B7" s="16"/>
      <c r="C7" s="16"/>
      <c r="D7" s="16"/>
    </row>
    <row r="8" spans="1:4" x14ac:dyDescent="0.3">
      <c r="A8" s="16"/>
      <c r="B8" s="16"/>
      <c r="C8" s="16"/>
      <c r="D8" s="16"/>
    </row>
    <row r="9" spans="1:4" x14ac:dyDescent="0.3">
      <c r="A9" s="16"/>
      <c r="B9" s="16"/>
      <c r="C9" s="16"/>
      <c r="D9" s="16"/>
    </row>
    <row r="10" spans="1:4" x14ac:dyDescent="0.3">
      <c r="A10" s="16"/>
      <c r="B10" s="16"/>
      <c r="C10" s="16"/>
      <c r="D10" s="16"/>
    </row>
    <row r="11" spans="1:4" x14ac:dyDescent="0.3">
      <c r="A11" s="16"/>
      <c r="B11" s="16"/>
      <c r="C11" s="16"/>
      <c r="D11" s="16"/>
    </row>
    <row r="12" spans="1:4" x14ac:dyDescent="0.3">
      <c r="A12" s="16"/>
      <c r="B12" s="16"/>
      <c r="C12" s="16"/>
      <c r="D12" s="16"/>
    </row>
    <row r="13" spans="1:4" x14ac:dyDescent="0.3">
      <c r="A13" s="16"/>
      <c r="B13" s="16"/>
      <c r="C13" s="16"/>
      <c r="D13" s="16"/>
    </row>
    <row r="14" spans="1:4" x14ac:dyDescent="0.3">
      <c r="A14" s="16"/>
      <c r="B14" s="16"/>
      <c r="C14" s="16"/>
      <c r="D14" s="16"/>
    </row>
    <row r="15" spans="1:4" x14ac:dyDescent="0.3">
      <c r="A15" s="16"/>
      <c r="B15" s="16"/>
      <c r="C15" s="16"/>
      <c r="D15" s="16"/>
    </row>
    <row r="16" spans="1:4" x14ac:dyDescent="0.3">
      <c r="A16" s="16"/>
      <c r="B16" s="16"/>
      <c r="C16" s="16"/>
      <c r="D16" s="16"/>
    </row>
    <row r="17" spans="1:4" x14ac:dyDescent="0.3">
      <c r="A17" s="16"/>
      <c r="B17" s="16"/>
      <c r="C17" s="16"/>
      <c r="D17" s="16"/>
    </row>
    <row r="18" spans="1:4" x14ac:dyDescent="0.3">
      <c r="A18" s="16"/>
      <c r="B18" s="16"/>
      <c r="C18" s="16"/>
      <c r="D18" s="16"/>
    </row>
    <row r="19" spans="1:4" x14ac:dyDescent="0.3">
      <c r="A19" s="16"/>
      <c r="B19" s="16"/>
      <c r="C19" s="16"/>
      <c r="D19" s="16"/>
    </row>
    <row r="20" spans="1:4" x14ac:dyDescent="0.3">
      <c r="A20" s="16"/>
      <c r="B20" s="16"/>
      <c r="C20" s="16"/>
      <c r="D20" s="16"/>
    </row>
    <row r="21" spans="1:4" x14ac:dyDescent="0.3">
      <c r="A21" s="16"/>
      <c r="B21" s="16"/>
      <c r="C21" s="16"/>
      <c r="D21" s="16"/>
    </row>
    <row r="22" spans="1:4" x14ac:dyDescent="0.3">
      <c r="A22" s="16"/>
      <c r="B22" s="16"/>
      <c r="C22" s="16"/>
      <c r="D22" s="16"/>
    </row>
    <row r="23" spans="1:4" x14ac:dyDescent="0.3">
      <c r="A23" s="16"/>
      <c r="B23" s="16"/>
      <c r="C23" s="16"/>
      <c r="D23" s="16"/>
    </row>
    <row r="24" spans="1:4" x14ac:dyDescent="0.3">
      <c r="A24" s="16"/>
      <c r="B24" s="16"/>
      <c r="C24" s="16"/>
      <c r="D24" s="16"/>
    </row>
    <row r="25" spans="1:4" x14ac:dyDescent="0.3">
      <c r="A25" s="16"/>
      <c r="B25" s="16"/>
      <c r="C25" s="16"/>
      <c r="D25" s="16"/>
    </row>
    <row r="26" spans="1:4" x14ac:dyDescent="0.3">
      <c r="A26" s="16"/>
      <c r="B26" s="16"/>
      <c r="C26" s="16"/>
      <c r="D26" s="16"/>
    </row>
    <row r="27" spans="1:4" x14ac:dyDescent="0.3">
      <c r="A27" s="16"/>
      <c r="B27" s="16"/>
      <c r="C27" s="16"/>
      <c r="D27" s="16"/>
    </row>
    <row r="28" spans="1:4" x14ac:dyDescent="0.3">
      <c r="A28" s="16"/>
      <c r="B28" s="16"/>
      <c r="C28" s="16"/>
      <c r="D28" s="16"/>
    </row>
    <row r="29" spans="1:4" x14ac:dyDescent="0.3">
      <c r="A29" s="16"/>
      <c r="B29" s="16"/>
      <c r="C29" s="16"/>
      <c r="D29" s="16"/>
    </row>
    <row r="30" spans="1:4" x14ac:dyDescent="0.3">
      <c r="A30" s="16"/>
      <c r="B30" s="16"/>
      <c r="C30" s="16"/>
      <c r="D30" s="16"/>
    </row>
    <row r="31" spans="1:4" x14ac:dyDescent="0.3">
      <c r="A31" s="16"/>
      <c r="B31" s="16"/>
      <c r="C31" s="16"/>
      <c r="D31" s="16"/>
    </row>
    <row r="32" spans="1:4" x14ac:dyDescent="0.3">
      <c r="A32" s="16"/>
      <c r="B32" s="16"/>
      <c r="C32" s="16"/>
      <c r="D32" s="16"/>
    </row>
    <row r="33" spans="1:4" x14ac:dyDescent="0.3">
      <c r="A33" s="16"/>
      <c r="B33" s="16"/>
      <c r="C33" s="16"/>
      <c r="D33" s="16"/>
    </row>
    <row r="34" spans="1:4" x14ac:dyDescent="0.3">
      <c r="A34" s="16"/>
      <c r="B34" s="16"/>
      <c r="C34" s="16"/>
      <c r="D34" s="16"/>
    </row>
    <row r="35" spans="1:4" x14ac:dyDescent="0.3">
      <c r="A35" s="16"/>
      <c r="B35" s="16"/>
      <c r="C35" s="16"/>
      <c r="D35" s="16"/>
    </row>
    <row r="36" spans="1:4" x14ac:dyDescent="0.3">
      <c r="A36" s="16"/>
      <c r="B36" s="16"/>
      <c r="C36" s="16"/>
      <c r="D36" s="16"/>
    </row>
    <row r="37" spans="1:4" x14ac:dyDescent="0.3">
      <c r="A37" s="16"/>
      <c r="B37" s="16"/>
      <c r="C37" s="16"/>
      <c r="D37" s="16"/>
    </row>
    <row r="38" spans="1:4" x14ac:dyDescent="0.3">
      <c r="A38" s="16"/>
      <c r="B38" s="16"/>
      <c r="C38" s="16"/>
      <c r="D38" s="16"/>
    </row>
    <row r="39" spans="1:4" x14ac:dyDescent="0.3">
      <c r="A39" s="16"/>
      <c r="B39" s="16"/>
      <c r="C39" s="16"/>
      <c r="D39" s="16"/>
    </row>
    <row r="40" spans="1:4" x14ac:dyDescent="0.3">
      <c r="A40" s="16"/>
      <c r="B40" s="16"/>
      <c r="C40" s="16"/>
      <c r="D40" s="16"/>
    </row>
    <row r="41" spans="1:4" x14ac:dyDescent="0.3">
      <c r="A41" s="16"/>
      <c r="B41" s="16"/>
      <c r="C41" s="16"/>
      <c r="D41" s="16"/>
    </row>
    <row r="42" spans="1:4" x14ac:dyDescent="0.3">
      <c r="A42" s="16"/>
      <c r="B42" s="16"/>
      <c r="C42" s="16"/>
      <c r="D42" s="16"/>
    </row>
    <row r="43" spans="1:4" x14ac:dyDescent="0.3">
      <c r="A43" s="16"/>
      <c r="B43" s="16"/>
      <c r="C43" s="16"/>
      <c r="D43" s="16"/>
    </row>
    <row r="44" spans="1:4" x14ac:dyDescent="0.3">
      <c r="A44" s="16"/>
      <c r="B44" s="16"/>
      <c r="C44" s="16"/>
      <c r="D44" s="16"/>
    </row>
    <row r="45" spans="1:4" x14ac:dyDescent="0.3">
      <c r="A45" s="16"/>
      <c r="B45" s="16"/>
      <c r="C45" s="16"/>
      <c r="D45" s="16"/>
    </row>
    <row r="46" spans="1:4" x14ac:dyDescent="0.3">
      <c r="A46" s="16"/>
      <c r="B46" s="16"/>
      <c r="C46" s="16"/>
      <c r="D46" s="16"/>
    </row>
    <row r="47" spans="1:4" x14ac:dyDescent="0.3">
      <c r="A47" s="16"/>
      <c r="B47" s="16"/>
      <c r="C47" s="16"/>
      <c r="D47" s="16"/>
    </row>
    <row r="48" spans="1:4" x14ac:dyDescent="0.3">
      <c r="A48" s="16"/>
      <c r="B48" s="16"/>
      <c r="C48" s="16"/>
      <c r="D48" s="16"/>
    </row>
    <row r="49" spans="1:4" x14ac:dyDescent="0.3">
      <c r="A49" s="16"/>
      <c r="B49" s="16"/>
      <c r="C49" s="16"/>
      <c r="D49" s="16"/>
    </row>
    <row r="50" spans="1:4" x14ac:dyDescent="0.3">
      <c r="A50" s="16"/>
      <c r="B50" s="16"/>
      <c r="C50" s="16"/>
      <c r="D50" s="16"/>
    </row>
    <row r="51" spans="1:4" x14ac:dyDescent="0.3">
      <c r="A51" s="16"/>
      <c r="B51" s="16"/>
      <c r="C51" s="16"/>
      <c r="D51" s="16"/>
    </row>
    <row r="52" spans="1:4" x14ac:dyDescent="0.3">
      <c r="A52" s="16"/>
      <c r="B52" s="16"/>
      <c r="C52" s="16"/>
      <c r="D52" s="16"/>
    </row>
    <row r="53" spans="1:4" x14ac:dyDescent="0.3">
      <c r="A53" s="16"/>
      <c r="B53" s="16"/>
      <c r="C53" s="16"/>
      <c r="D53" s="16"/>
    </row>
    <row r="54" spans="1:4" x14ac:dyDescent="0.3">
      <c r="A54" s="16"/>
      <c r="B54" s="16"/>
      <c r="C54" s="16"/>
      <c r="D54" s="16"/>
    </row>
    <row r="55" spans="1:4" x14ac:dyDescent="0.3">
      <c r="A55" s="16"/>
      <c r="B55" s="16"/>
      <c r="C55" s="16"/>
      <c r="D55" s="16"/>
    </row>
    <row r="56" spans="1:4" x14ac:dyDescent="0.3">
      <c r="A56" s="16"/>
      <c r="B56" s="16"/>
      <c r="C56" s="16"/>
      <c r="D56" s="16"/>
    </row>
    <row r="57" spans="1:4" x14ac:dyDescent="0.3">
      <c r="A57" s="16"/>
      <c r="B57" s="16"/>
      <c r="C57" s="16"/>
      <c r="D57" s="16"/>
    </row>
    <row r="58" spans="1:4" x14ac:dyDescent="0.3">
      <c r="A58" s="16"/>
      <c r="B58" s="16"/>
      <c r="C58" s="16"/>
      <c r="D58" s="16"/>
    </row>
    <row r="59" spans="1:4" x14ac:dyDescent="0.3">
      <c r="A59" s="16"/>
      <c r="B59" s="16"/>
      <c r="C59" s="16"/>
      <c r="D59" s="16"/>
    </row>
    <row r="60" spans="1:4" x14ac:dyDescent="0.3">
      <c r="A60" s="16"/>
      <c r="B60" s="16"/>
      <c r="C60" s="16"/>
      <c r="D60" s="16"/>
    </row>
    <row r="61" spans="1:4" x14ac:dyDescent="0.3">
      <c r="A61" s="16"/>
      <c r="B61" s="16"/>
      <c r="C61" s="16"/>
      <c r="D61" s="16"/>
    </row>
    <row r="62" spans="1:4" x14ac:dyDescent="0.3">
      <c r="A62" s="16"/>
      <c r="B62" s="16"/>
      <c r="C62" s="16"/>
      <c r="D62" s="16"/>
    </row>
    <row r="63" spans="1:4" x14ac:dyDescent="0.3">
      <c r="A63" s="16"/>
      <c r="B63" s="16"/>
      <c r="C63" s="16"/>
      <c r="D63" s="16"/>
    </row>
    <row r="64" spans="1:4" x14ac:dyDescent="0.3">
      <c r="A64" s="16"/>
      <c r="B64" s="16"/>
      <c r="C64" s="16"/>
      <c r="D64" s="16"/>
    </row>
    <row r="65" spans="1:4" x14ac:dyDescent="0.3">
      <c r="A65" s="16"/>
      <c r="B65" s="16"/>
      <c r="C65" s="16"/>
      <c r="D65" s="16"/>
    </row>
    <row r="66" spans="1:4" x14ac:dyDescent="0.3">
      <c r="A66" s="16"/>
      <c r="B66" s="16"/>
      <c r="C66" s="16"/>
      <c r="D66" s="16"/>
    </row>
    <row r="67" spans="1:4" x14ac:dyDescent="0.3">
      <c r="A67" s="16"/>
      <c r="B67" s="16"/>
      <c r="C67" s="16"/>
      <c r="D67" s="16"/>
    </row>
    <row r="68" spans="1:4" x14ac:dyDescent="0.3">
      <c r="A68" s="16"/>
      <c r="B68" s="16"/>
      <c r="C68" s="16"/>
      <c r="D68" s="16"/>
    </row>
    <row r="69" spans="1:4" x14ac:dyDescent="0.3">
      <c r="A69" s="16"/>
      <c r="B69" s="16"/>
      <c r="C69" s="16"/>
      <c r="D69" s="16"/>
    </row>
    <row r="70" spans="1:4" x14ac:dyDescent="0.3">
      <c r="A70" s="16"/>
      <c r="B70" s="16"/>
      <c r="C70" s="16"/>
      <c r="D70" s="16"/>
    </row>
    <row r="71" spans="1:4" x14ac:dyDescent="0.3">
      <c r="A71" s="16"/>
      <c r="B71" s="16"/>
      <c r="C71" s="16"/>
      <c r="D71" s="16"/>
    </row>
    <row r="72" spans="1:4" x14ac:dyDescent="0.3">
      <c r="A72" s="16"/>
      <c r="B72" s="16"/>
      <c r="C72" s="16"/>
      <c r="D72" s="16"/>
    </row>
    <row r="73" spans="1:4" x14ac:dyDescent="0.3">
      <c r="A73" s="16"/>
      <c r="B73" s="16"/>
      <c r="C73" s="16"/>
      <c r="D73" s="16"/>
    </row>
    <row r="74" spans="1:4" x14ac:dyDescent="0.3">
      <c r="A74" s="16"/>
      <c r="B74" s="16"/>
      <c r="C74" s="16"/>
      <c r="D74" s="16"/>
    </row>
    <row r="75" spans="1:4" x14ac:dyDescent="0.3">
      <c r="A75" s="16"/>
      <c r="B75" s="16"/>
      <c r="C75" s="16"/>
      <c r="D75" s="16"/>
    </row>
    <row r="76" spans="1:4" x14ac:dyDescent="0.3">
      <c r="A76" s="16"/>
      <c r="B76" s="16"/>
      <c r="C76" s="16"/>
      <c r="D76" s="16"/>
    </row>
    <row r="77" spans="1:4" x14ac:dyDescent="0.3">
      <c r="A77" s="16"/>
      <c r="B77" s="16"/>
      <c r="C77" s="16"/>
      <c r="D77" s="16"/>
    </row>
    <row r="78" spans="1:4" x14ac:dyDescent="0.3">
      <c r="A78" s="16"/>
      <c r="B78" s="16"/>
      <c r="C78" s="16"/>
      <c r="D78" s="16"/>
    </row>
    <row r="79" spans="1:4" x14ac:dyDescent="0.3">
      <c r="A79" s="16"/>
      <c r="B79" s="16"/>
      <c r="C79" s="16"/>
      <c r="D79" s="16"/>
    </row>
    <row r="80" spans="1:4" x14ac:dyDescent="0.3">
      <c r="A80" s="16"/>
      <c r="B80" s="16"/>
      <c r="C80" s="16"/>
      <c r="D80" s="16"/>
    </row>
    <row r="81" spans="1:4" x14ac:dyDescent="0.3">
      <c r="A81" s="16"/>
      <c r="B81" s="16"/>
      <c r="C81" s="16"/>
      <c r="D81" s="16"/>
    </row>
    <row r="82" spans="1:4" x14ac:dyDescent="0.3">
      <c r="A82" s="16"/>
      <c r="B82" s="16"/>
      <c r="C82" s="16"/>
      <c r="D82" s="16"/>
    </row>
    <row r="83" spans="1:4" x14ac:dyDescent="0.3">
      <c r="A83" s="16"/>
      <c r="B83" s="16"/>
      <c r="C83" s="16"/>
      <c r="D83" s="16"/>
    </row>
    <row r="84" spans="1:4" x14ac:dyDescent="0.3">
      <c r="A84" s="16"/>
      <c r="B84" s="16"/>
      <c r="C84" s="16"/>
      <c r="D84" s="16"/>
    </row>
    <row r="85" spans="1:4" x14ac:dyDescent="0.3">
      <c r="A85" s="16"/>
      <c r="B85" s="16"/>
      <c r="C85" s="16"/>
      <c r="D85" s="16"/>
    </row>
    <row r="86" spans="1:4" x14ac:dyDescent="0.3">
      <c r="A86" s="16"/>
      <c r="B86" s="16"/>
      <c r="C86" s="16"/>
      <c r="D86" s="16"/>
    </row>
    <row r="87" spans="1:4" x14ac:dyDescent="0.3">
      <c r="A87" s="16"/>
      <c r="B87" s="16"/>
      <c r="C87" s="16"/>
      <c r="D87" s="16"/>
    </row>
    <row r="88" spans="1:4" x14ac:dyDescent="0.3">
      <c r="A88" s="16"/>
      <c r="B88" s="16"/>
      <c r="C88" s="16"/>
      <c r="D88" s="16"/>
    </row>
    <row r="89" spans="1:4" x14ac:dyDescent="0.3">
      <c r="A89" s="16"/>
      <c r="B89" s="16"/>
      <c r="C89" s="16"/>
      <c r="D89" s="16"/>
    </row>
    <row r="90" spans="1:4" x14ac:dyDescent="0.3">
      <c r="A90" s="16"/>
      <c r="B90" s="16"/>
      <c r="C90" s="16"/>
      <c r="D90" s="16"/>
    </row>
    <row r="91" spans="1:4" x14ac:dyDescent="0.3">
      <c r="A91" s="16"/>
      <c r="B91" s="16"/>
      <c r="C91" s="16"/>
      <c r="D91" s="16"/>
    </row>
    <row r="92" spans="1:4" x14ac:dyDescent="0.3">
      <c r="A92" s="16"/>
      <c r="B92" s="16"/>
      <c r="C92" s="16"/>
      <c r="D92" s="16"/>
    </row>
    <row r="93" spans="1:4" x14ac:dyDescent="0.3">
      <c r="A93" s="16"/>
      <c r="B93" s="16"/>
      <c r="C93" s="16"/>
      <c r="D93" s="16"/>
    </row>
    <row r="94" spans="1:4" x14ac:dyDescent="0.3">
      <c r="A94" s="16"/>
      <c r="B94" s="16"/>
      <c r="C94" s="16"/>
      <c r="D94" s="16"/>
    </row>
    <row r="95" spans="1:4" x14ac:dyDescent="0.3">
      <c r="A95" s="16"/>
      <c r="B95" s="16"/>
      <c r="C95" s="16"/>
      <c r="D95" s="16"/>
    </row>
    <row r="96" spans="1:4" x14ac:dyDescent="0.3">
      <c r="A96" s="16"/>
      <c r="B96" s="16"/>
      <c r="C96" s="16"/>
      <c r="D96" s="16"/>
    </row>
    <row r="97" spans="1:4" x14ac:dyDescent="0.3">
      <c r="A97" s="16"/>
      <c r="B97" s="16"/>
      <c r="C97" s="16"/>
      <c r="D97" s="16"/>
    </row>
    <row r="98" spans="1:4" x14ac:dyDescent="0.3">
      <c r="A98" s="16"/>
      <c r="B98" s="16"/>
      <c r="C98" s="16"/>
      <c r="D98" s="16"/>
    </row>
    <row r="99" spans="1:4" x14ac:dyDescent="0.3">
      <c r="A99" s="16"/>
      <c r="B99" s="16"/>
      <c r="C99" s="16"/>
      <c r="D99" s="16"/>
    </row>
    <row r="100" spans="1:4" x14ac:dyDescent="0.3">
      <c r="A100" s="16"/>
      <c r="B100" s="16"/>
      <c r="C100" s="16"/>
      <c r="D100" s="16"/>
    </row>
    <row r="101" spans="1:4" x14ac:dyDescent="0.3">
      <c r="A101" s="16"/>
      <c r="B101" s="16"/>
      <c r="C101" s="16"/>
      <c r="D101" s="16"/>
    </row>
    <row r="102" spans="1:4" x14ac:dyDescent="0.3">
      <c r="A102" s="16"/>
      <c r="B102" s="16"/>
      <c r="C102" s="16"/>
      <c r="D102" s="16"/>
    </row>
    <row r="103" spans="1:4" x14ac:dyDescent="0.3">
      <c r="A103" s="16"/>
      <c r="B103" s="16"/>
      <c r="C103" s="16"/>
      <c r="D103" s="16"/>
    </row>
    <row r="104" spans="1:4" x14ac:dyDescent="0.3">
      <c r="A104" s="16"/>
      <c r="B104" s="16"/>
      <c r="C104" s="16"/>
      <c r="D104" s="16"/>
    </row>
    <row r="105" spans="1:4" x14ac:dyDescent="0.3">
      <c r="A105" s="16"/>
      <c r="B105" s="16"/>
      <c r="C105" s="16"/>
      <c r="D105" s="16"/>
    </row>
    <row r="106" spans="1:4" x14ac:dyDescent="0.3">
      <c r="A106" s="16"/>
      <c r="B106" s="16"/>
      <c r="C106" s="16"/>
      <c r="D106" s="16"/>
    </row>
    <row r="107" spans="1:4" x14ac:dyDescent="0.3">
      <c r="A107" s="16"/>
      <c r="B107" s="16"/>
      <c r="C107" s="16"/>
      <c r="D107" s="16"/>
    </row>
    <row r="108" spans="1:4" x14ac:dyDescent="0.3">
      <c r="A108" s="16"/>
      <c r="B108" s="16"/>
      <c r="C108" s="16"/>
      <c r="D108" s="16"/>
    </row>
    <row r="109" spans="1:4" x14ac:dyDescent="0.3">
      <c r="A109" s="16"/>
      <c r="B109" s="16"/>
      <c r="C109" s="16"/>
      <c r="D109" s="16"/>
    </row>
    <row r="110" spans="1:4" x14ac:dyDescent="0.3">
      <c r="A110" s="16"/>
      <c r="B110" s="16"/>
      <c r="C110" s="16"/>
      <c r="D110" s="16"/>
    </row>
    <row r="111" spans="1:4" x14ac:dyDescent="0.3">
      <c r="A111" s="16"/>
      <c r="B111" s="16"/>
      <c r="C111" s="16"/>
      <c r="D111" s="16"/>
    </row>
    <row r="112" spans="1:4" x14ac:dyDescent="0.3">
      <c r="A112" s="16"/>
      <c r="B112" s="16"/>
      <c r="C112" s="16"/>
      <c r="D112" s="16"/>
    </row>
    <row r="113" spans="1:4" x14ac:dyDescent="0.3">
      <c r="A113" s="16"/>
      <c r="B113" s="16"/>
      <c r="C113" s="16"/>
      <c r="D113" s="16"/>
    </row>
    <row r="114" spans="1:4" x14ac:dyDescent="0.3">
      <c r="A114" s="16"/>
      <c r="B114" s="16"/>
      <c r="C114" s="16"/>
      <c r="D114" s="16"/>
    </row>
    <row r="115" spans="1:4" x14ac:dyDescent="0.3">
      <c r="A115" s="16"/>
      <c r="B115" s="16"/>
      <c r="C115" s="16"/>
      <c r="D115" s="16"/>
    </row>
    <row r="116" spans="1:4" x14ac:dyDescent="0.3">
      <c r="A116" s="16"/>
      <c r="B116" s="16"/>
      <c r="C116" s="16"/>
      <c r="D116" s="16"/>
    </row>
    <row r="117" spans="1:4" x14ac:dyDescent="0.3">
      <c r="A117" s="16"/>
      <c r="B117" s="16"/>
      <c r="C117" s="16"/>
      <c r="D117" s="16"/>
    </row>
    <row r="118" spans="1:4" x14ac:dyDescent="0.3">
      <c r="A118" s="16"/>
      <c r="B118" s="16"/>
      <c r="C118" s="16"/>
      <c r="D118" s="16"/>
    </row>
    <row r="119" spans="1:4" x14ac:dyDescent="0.3">
      <c r="A119" s="16"/>
      <c r="B119" s="16"/>
      <c r="C119" s="16"/>
      <c r="D119" s="16"/>
    </row>
    <row r="120" spans="1:4" x14ac:dyDescent="0.3">
      <c r="A120" s="16"/>
      <c r="B120" s="16"/>
      <c r="C120" s="16"/>
      <c r="D120" s="16"/>
    </row>
    <row r="121" spans="1:4" x14ac:dyDescent="0.3">
      <c r="A121" s="16"/>
      <c r="B121" s="16"/>
      <c r="C121" s="16"/>
      <c r="D121" s="16"/>
    </row>
    <row r="122" spans="1:4" x14ac:dyDescent="0.3">
      <c r="A122" s="16"/>
      <c r="B122" s="16"/>
      <c r="C122" s="16"/>
      <c r="D122" s="16"/>
    </row>
    <row r="123" spans="1:4" x14ac:dyDescent="0.3">
      <c r="A123" s="16"/>
      <c r="B123" s="16"/>
      <c r="C123" s="16"/>
      <c r="D123" s="16"/>
    </row>
    <row r="124" spans="1:4" x14ac:dyDescent="0.3">
      <c r="A124" s="16"/>
      <c r="B124" s="16"/>
      <c r="C124" s="16"/>
      <c r="D124" s="16"/>
    </row>
    <row r="125" spans="1:4" x14ac:dyDescent="0.3">
      <c r="A125" s="16"/>
      <c r="B125" s="16"/>
      <c r="C125" s="16"/>
      <c r="D125" s="16"/>
    </row>
    <row r="126" spans="1:4" x14ac:dyDescent="0.3">
      <c r="A126" s="16"/>
      <c r="B126" s="16"/>
      <c r="C126" s="16"/>
      <c r="D126" s="16"/>
    </row>
    <row r="127" spans="1:4" x14ac:dyDescent="0.3">
      <c r="A127" s="16"/>
      <c r="B127" s="16"/>
      <c r="C127" s="16"/>
      <c r="D127" s="16"/>
    </row>
    <row r="128" spans="1:4" x14ac:dyDescent="0.3">
      <c r="A128" s="16"/>
      <c r="B128" s="16"/>
      <c r="C128" s="16"/>
      <c r="D128" s="16"/>
    </row>
    <row r="129" spans="1:4" x14ac:dyDescent="0.3">
      <c r="A129" s="16"/>
      <c r="B129" s="16"/>
      <c r="C129" s="16"/>
      <c r="D129" s="16"/>
    </row>
    <row r="130" spans="1:4" x14ac:dyDescent="0.3">
      <c r="A130" s="16"/>
      <c r="B130" s="16"/>
      <c r="C130" s="16"/>
      <c r="D130" s="16"/>
    </row>
    <row r="131" spans="1:4" x14ac:dyDescent="0.3">
      <c r="A131" s="16"/>
      <c r="B131" s="16"/>
      <c r="C131" s="16"/>
      <c r="D131" s="16"/>
    </row>
    <row r="132" spans="1:4" x14ac:dyDescent="0.3">
      <c r="A132" s="16"/>
      <c r="B132" s="16"/>
      <c r="C132" s="16"/>
      <c r="D132" s="16"/>
    </row>
    <row r="133" spans="1:4" x14ac:dyDescent="0.3">
      <c r="A133" s="16"/>
      <c r="B133" s="16"/>
      <c r="C133" s="16"/>
      <c r="D133" s="16"/>
    </row>
    <row r="134" spans="1:4" x14ac:dyDescent="0.3">
      <c r="A134" s="16"/>
      <c r="B134" s="16"/>
      <c r="C134" s="16"/>
      <c r="D134" s="16"/>
    </row>
    <row r="135" spans="1:4" x14ac:dyDescent="0.3">
      <c r="A135" s="16"/>
      <c r="B135" s="16"/>
      <c r="C135" s="16"/>
      <c r="D135" s="16"/>
    </row>
    <row r="136" spans="1:4" x14ac:dyDescent="0.3">
      <c r="A136" s="16"/>
      <c r="B136" s="16"/>
      <c r="C136" s="16"/>
      <c r="D136" s="16"/>
    </row>
    <row r="137" spans="1:4" x14ac:dyDescent="0.3">
      <c r="A137" s="16"/>
      <c r="B137" s="16"/>
      <c r="C137" s="16"/>
      <c r="D137" s="16"/>
    </row>
    <row r="138" spans="1:4" x14ac:dyDescent="0.3">
      <c r="A138" s="16"/>
      <c r="B138" s="16"/>
      <c r="C138" s="16"/>
      <c r="D138" s="16"/>
    </row>
    <row r="139" spans="1:4" x14ac:dyDescent="0.3">
      <c r="A139" s="16"/>
      <c r="B139" s="16"/>
      <c r="C139" s="16"/>
      <c r="D139" s="16"/>
    </row>
    <row r="140" spans="1:4" x14ac:dyDescent="0.3">
      <c r="A140" s="16"/>
      <c r="B140" s="16"/>
      <c r="C140" s="16"/>
      <c r="D140" s="16"/>
    </row>
    <row r="141" spans="1:4" x14ac:dyDescent="0.3">
      <c r="A141" s="16"/>
      <c r="B141" s="16"/>
      <c r="C141" s="16"/>
      <c r="D141" s="16"/>
    </row>
    <row r="142" spans="1:4" x14ac:dyDescent="0.3">
      <c r="A142" s="16"/>
      <c r="B142" s="16"/>
      <c r="C142" s="16"/>
      <c r="D142" s="16"/>
    </row>
    <row r="143" spans="1:4" x14ac:dyDescent="0.3">
      <c r="A143" s="16"/>
      <c r="B143" s="16"/>
      <c r="C143" s="16"/>
      <c r="D143" s="16"/>
    </row>
    <row r="144" spans="1:4" x14ac:dyDescent="0.3">
      <c r="A144" s="16"/>
      <c r="B144" s="16"/>
      <c r="C144" s="16"/>
      <c r="D144" s="16"/>
    </row>
    <row r="145" spans="1:4" x14ac:dyDescent="0.3">
      <c r="A145" s="16"/>
      <c r="B145" s="16"/>
      <c r="C145" s="16"/>
      <c r="D145" s="16"/>
    </row>
    <row r="146" spans="1:4" x14ac:dyDescent="0.3">
      <c r="A146" s="16"/>
      <c r="B146" s="16"/>
      <c r="C146" s="16"/>
      <c r="D146" s="16"/>
    </row>
    <row r="147" spans="1:4" x14ac:dyDescent="0.3">
      <c r="A147" s="16"/>
      <c r="B147" s="16"/>
      <c r="C147" s="16"/>
      <c r="D147" s="16"/>
    </row>
    <row r="148" spans="1:4" x14ac:dyDescent="0.3">
      <c r="A148" s="16"/>
      <c r="B148" s="16"/>
      <c r="C148" s="16"/>
      <c r="D148" s="16"/>
    </row>
    <row r="149" spans="1:4" x14ac:dyDescent="0.3">
      <c r="A149" s="16"/>
      <c r="B149" s="16"/>
      <c r="C149" s="16"/>
      <c r="D149" s="16"/>
    </row>
    <row r="150" spans="1:4" x14ac:dyDescent="0.3">
      <c r="A150" s="16"/>
      <c r="B150" s="16"/>
      <c r="C150" s="16"/>
      <c r="D150" s="16"/>
    </row>
    <row r="151" spans="1:4" x14ac:dyDescent="0.3">
      <c r="A151" s="16"/>
      <c r="B151" s="16"/>
      <c r="C151" s="16"/>
      <c r="D151" s="16"/>
    </row>
    <row r="152" spans="1:4" x14ac:dyDescent="0.3">
      <c r="A152" s="16"/>
      <c r="B152" s="16"/>
      <c r="C152" s="16"/>
      <c r="D152" s="16"/>
    </row>
    <row r="153" spans="1:4" x14ac:dyDescent="0.3">
      <c r="A153" s="16"/>
      <c r="B153" s="16"/>
      <c r="C153" s="16"/>
      <c r="D153" s="16"/>
    </row>
    <row r="154" spans="1:4" x14ac:dyDescent="0.3">
      <c r="A154" s="16"/>
      <c r="B154" s="16"/>
      <c r="C154" s="16"/>
      <c r="D154" s="16"/>
    </row>
    <row r="155" spans="1:4" x14ac:dyDescent="0.3">
      <c r="A155" s="16"/>
      <c r="B155" s="16"/>
      <c r="C155" s="16"/>
      <c r="D155" s="16"/>
    </row>
    <row r="156" spans="1:4" x14ac:dyDescent="0.3">
      <c r="A156" s="16"/>
      <c r="B156" s="16"/>
      <c r="C156" s="16"/>
      <c r="D156" s="16"/>
    </row>
    <row r="157" spans="1:4" x14ac:dyDescent="0.3">
      <c r="A157" s="16"/>
      <c r="B157" s="16"/>
      <c r="C157" s="16"/>
      <c r="D157" s="16"/>
    </row>
    <row r="158" spans="1:4" x14ac:dyDescent="0.3">
      <c r="A158" s="16"/>
      <c r="B158" s="16"/>
      <c r="C158" s="16"/>
      <c r="D158" s="16"/>
    </row>
    <row r="159" spans="1:4" x14ac:dyDescent="0.3">
      <c r="A159" s="16"/>
      <c r="B159" s="16"/>
      <c r="C159" s="16"/>
      <c r="D159" s="16"/>
    </row>
    <row r="160" spans="1:4" x14ac:dyDescent="0.3">
      <c r="A160" s="16"/>
      <c r="B160" s="16"/>
      <c r="C160" s="16"/>
      <c r="D160" s="16"/>
    </row>
    <row r="161" spans="1:4" x14ac:dyDescent="0.3">
      <c r="A161" s="16"/>
      <c r="B161" s="16"/>
      <c r="C161" s="16"/>
      <c r="D161" s="16"/>
    </row>
    <row r="162" spans="1:4" x14ac:dyDescent="0.3">
      <c r="A162" s="16"/>
      <c r="B162" s="16"/>
      <c r="C162" s="16"/>
      <c r="D162" s="16"/>
    </row>
    <row r="163" spans="1:4" x14ac:dyDescent="0.3">
      <c r="A163" s="16"/>
      <c r="B163" s="16"/>
      <c r="C163" s="16"/>
      <c r="D163" s="16"/>
    </row>
    <row r="164" spans="1:4" x14ac:dyDescent="0.3">
      <c r="A164" s="16"/>
      <c r="B164" s="16"/>
      <c r="C164" s="16"/>
      <c r="D164" s="16"/>
    </row>
    <row r="165" spans="1:4" x14ac:dyDescent="0.3">
      <c r="A165" s="16"/>
      <c r="B165" s="16"/>
      <c r="C165" s="16"/>
      <c r="D165" s="16"/>
    </row>
    <row r="166" spans="1:4" x14ac:dyDescent="0.3">
      <c r="A166" s="16"/>
      <c r="B166" s="16"/>
      <c r="C166" s="16"/>
      <c r="D166" s="16"/>
    </row>
    <row r="167" spans="1:4" x14ac:dyDescent="0.3">
      <c r="A167" s="16"/>
      <c r="B167" s="16"/>
      <c r="C167" s="16"/>
      <c r="D167" s="16"/>
    </row>
    <row r="168" spans="1:4" x14ac:dyDescent="0.3">
      <c r="A168" s="16"/>
      <c r="B168" s="16"/>
      <c r="C168" s="16"/>
      <c r="D168" s="16"/>
    </row>
    <row r="169" spans="1:4" x14ac:dyDescent="0.3">
      <c r="A169" s="16"/>
      <c r="B169" s="16"/>
      <c r="C169" s="16"/>
      <c r="D169" s="16"/>
    </row>
    <row r="170" spans="1:4" x14ac:dyDescent="0.3">
      <c r="A170" s="16"/>
      <c r="B170" s="16"/>
      <c r="C170" s="16"/>
      <c r="D170" s="16"/>
    </row>
    <row r="171" spans="1:4" x14ac:dyDescent="0.3">
      <c r="A171" s="16"/>
      <c r="B171" s="16"/>
      <c r="C171" s="16"/>
      <c r="D171" s="16"/>
    </row>
    <row r="172" spans="1:4" x14ac:dyDescent="0.3">
      <c r="A172" s="16"/>
      <c r="B172" s="16"/>
      <c r="C172" s="16"/>
      <c r="D172" s="16"/>
    </row>
    <row r="173" spans="1:4" x14ac:dyDescent="0.3">
      <c r="A173" s="16"/>
      <c r="B173" s="16"/>
      <c r="C173" s="16"/>
      <c r="D173" s="16"/>
    </row>
    <row r="174" spans="1:4" x14ac:dyDescent="0.3">
      <c r="A174" s="16"/>
      <c r="B174" s="16"/>
      <c r="C174" s="16"/>
      <c r="D174" s="16"/>
    </row>
    <row r="175" spans="1:4" x14ac:dyDescent="0.3">
      <c r="A175" s="16"/>
      <c r="B175" s="16"/>
      <c r="C175" s="16"/>
      <c r="D175" s="16"/>
    </row>
    <row r="176" spans="1:4" x14ac:dyDescent="0.3">
      <c r="A176" s="16"/>
      <c r="B176" s="16"/>
      <c r="C176" s="16"/>
      <c r="D176" s="16"/>
    </row>
    <row r="177" spans="1:4" x14ac:dyDescent="0.3">
      <c r="A177" s="16"/>
      <c r="B177" s="16"/>
      <c r="C177" s="16"/>
      <c r="D177" s="16"/>
    </row>
    <row r="178" spans="1:4" x14ac:dyDescent="0.3">
      <c r="A178" s="16"/>
      <c r="B178" s="16"/>
      <c r="C178" s="16"/>
      <c r="D178" s="16"/>
    </row>
    <row r="179" spans="1:4" x14ac:dyDescent="0.3">
      <c r="A179" s="16"/>
      <c r="B179" s="16"/>
      <c r="C179" s="16"/>
      <c r="D179" s="16"/>
    </row>
    <row r="180" spans="1:4" x14ac:dyDescent="0.3">
      <c r="A180" s="16"/>
      <c r="B180" s="16"/>
      <c r="C180" s="16"/>
      <c r="D180" s="16"/>
    </row>
    <row r="181" spans="1:4" x14ac:dyDescent="0.3">
      <c r="A181" s="16"/>
      <c r="B181" s="16"/>
      <c r="C181" s="16"/>
      <c r="D181" s="16"/>
    </row>
    <row r="182" spans="1:4" x14ac:dyDescent="0.3">
      <c r="A182" s="16"/>
      <c r="B182" s="16"/>
      <c r="C182" s="16"/>
      <c r="D182" s="16"/>
    </row>
    <row r="183" spans="1:4" x14ac:dyDescent="0.3">
      <c r="A183" s="16"/>
      <c r="B183" s="16"/>
      <c r="C183" s="16"/>
      <c r="D183" s="16"/>
    </row>
    <row r="184" spans="1:4" x14ac:dyDescent="0.3">
      <c r="A184" s="16"/>
      <c r="B184" s="16"/>
      <c r="C184" s="16"/>
      <c r="D184" s="16"/>
    </row>
    <row r="185" spans="1:4" x14ac:dyDescent="0.3">
      <c r="A185" s="16"/>
      <c r="B185" s="16"/>
      <c r="C185" s="16"/>
      <c r="D185" s="16"/>
    </row>
    <row r="186" spans="1:4" x14ac:dyDescent="0.3">
      <c r="A186" s="16"/>
      <c r="B186" s="16"/>
      <c r="C186" s="16"/>
      <c r="D186" s="16"/>
    </row>
    <row r="187" spans="1:4" x14ac:dyDescent="0.3">
      <c r="A187" s="16"/>
      <c r="B187" s="16"/>
      <c r="C187" s="16"/>
      <c r="D187" s="16"/>
    </row>
    <row r="188" spans="1:4" x14ac:dyDescent="0.3">
      <c r="A188" s="16"/>
      <c r="B188" s="16"/>
      <c r="C188" s="16"/>
      <c r="D188" s="16"/>
    </row>
    <row r="189" spans="1:4" x14ac:dyDescent="0.3">
      <c r="A189" s="16"/>
      <c r="B189" s="16"/>
      <c r="C189" s="16"/>
      <c r="D189" s="16"/>
    </row>
    <row r="190" spans="1:4" x14ac:dyDescent="0.3">
      <c r="A190" s="16"/>
      <c r="B190" s="16"/>
      <c r="C190" s="16"/>
      <c r="D190" s="16"/>
    </row>
    <row r="191" spans="1:4" x14ac:dyDescent="0.3">
      <c r="A191" s="16"/>
      <c r="B191" s="16"/>
      <c r="C191" s="16"/>
      <c r="D191" s="16"/>
    </row>
    <row r="192" spans="1:4" x14ac:dyDescent="0.3">
      <c r="A192" s="16"/>
      <c r="B192" s="16"/>
      <c r="C192" s="16"/>
      <c r="D192" s="16"/>
    </row>
    <row r="193" spans="1:4" x14ac:dyDescent="0.3">
      <c r="A193" s="16"/>
      <c r="B193" s="16"/>
      <c r="C193" s="16"/>
      <c r="D193" s="16"/>
    </row>
    <row r="194" spans="1:4" x14ac:dyDescent="0.3">
      <c r="A194" s="16"/>
      <c r="B194" s="16"/>
      <c r="C194" s="16"/>
      <c r="D194" s="16"/>
    </row>
    <row r="195" spans="1:4" x14ac:dyDescent="0.3">
      <c r="A195" s="16"/>
      <c r="B195" s="16"/>
      <c r="C195" s="16"/>
      <c r="D195" s="16"/>
    </row>
    <row r="196" spans="1:4" x14ac:dyDescent="0.3">
      <c r="A196" s="16"/>
      <c r="B196" s="16"/>
      <c r="C196" s="16"/>
      <c r="D196" s="16"/>
    </row>
    <row r="197" spans="1:4" x14ac:dyDescent="0.3">
      <c r="A197" s="16"/>
      <c r="B197" s="16"/>
      <c r="C197" s="16"/>
      <c r="D197" s="16"/>
    </row>
    <row r="198" spans="1:4" x14ac:dyDescent="0.3">
      <c r="A198" s="16"/>
      <c r="B198" s="16"/>
      <c r="C198" s="16"/>
      <c r="D198" s="16"/>
    </row>
    <row r="199" spans="1:4" x14ac:dyDescent="0.3">
      <c r="A199" s="16"/>
      <c r="B199" s="16"/>
      <c r="C199" s="16"/>
      <c r="D199" s="16"/>
    </row>
    <row r="200" spans="1:4" x14ac:dyDescent="0.3">
      <c r="A200" s="16"/>
      <c r="B200" s="16"/>
      <c r="C200" s="16"/>
      <c r="D200" s="16"/>
    </row>
    <row r="201" spans="1:4" x14ac:dyDescent="0.3">
      <c r="A201" s="16"/>
      <c r="B201" s="16"/>
      <c r="C201" s="16"/>
      <c r="D201" s="16"/>
    </row>
    <row r="202" spans="1:4" x14ac:dyDescent="0.3">
      <c r="A202" s="16"/>
      <c r="B202" s="16"/>
      <c r="C202" s="16"/>
      <c r="D202" s="16"/>
    </row>
    <row r="203" spans="1:4" x14ac:dyDescent="0.3">
      <c r="A203" s="16"/>
      <c r="B203" s="16"/>
      <c r="C203" s="16"/>
      <c r="D203" s="16"/>
    </row>
  </sheetData>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R503"/>
  <sheetViews>
    <sheetView showGridLines="0" workbookViewId="0">
      <pane xSplit="4" ySplit="3" topLeftCell="E4" activePane="bottomRight" state="frozen"/>
      <selection pane="topRight"/>
      <selection pane="bottomLeft"/>
      <selection pane="bottomRight"/>
    </sheetView>
  </sheetViews>
  <sheetFormatPr defaultRowHeight="14.4" x14ac:dyDescent="0.3"/>
  <cols>
    <col min="1" max="1" width="11" customWidth="1"/>
    <col min="2" max="2" width="12" customWidth="1"/>
    <col min="3" max="3" width="24" customWidth="1"/>
    <col min="4" max="4" width="30" customWidth="1"/>
    <col min="5" max="5" width="7" customWidth="1"/>
    <col min="6" max="6" width="10" customWidth="1"/>
    <col min="7" max="7" width="11" customWidth="1"/>
    <col min="8" max="8" width="7" customWidth="1"/>
    <col min="9" max="9" width="12" customWidth="1"/>
    <col min="10" max="10" width="9" customWidth="1"/>
    <col min="11" max="11" width="13" customWidth="1"/>
    <col min="12" max="12" width="11" customWidth="1"/>
    <col min="13" max="13" width="13" customWidth="1"/>
    <col min="14" max="15" width="10" customWidth="1"/>
    <col min="16" max="16" width="13" customWidth="1"/>
    <col min="17" max="17" width="14" customWidth="1"/>
    <col min="18" max="18" width="9" customWidth="1"/>
  </cols>
  <sheetData>
    <row r="1" spans="1:18" ht="25.95" customHeight="1" x14ac:dyDescent="0.4">
      <c r="A1" s="1" t="s">
        <v>46</v>
      </c>
    </row>
    <row r="2" spans="1:18" x14ac:dyDescent="0.3">
      <c r="A2" s="2" t="s">
        <v>47</v>
      </c>
    </row>
    <row r="3" spans="1:18" ht="31.95" customHeight="1" x14ac:dyDescent="0.3">
      <c r="A3" s="15" t="s">
        <v>48</v>
      </c>
      <c r="B3" s="15" t="s">
        <v>49</v>
      </c>
      <c r="C3" s="15" t="s">
        <v>33</v>
      </c>
      <c r="D3" s="15" t="s">
        <v>50</v>
      </c>
      <c r="E3" s="15" t="s">
        <v>51</v>
      </c>
      <c r="F3" s="15" t="s">
        <v>52</v>
      </c>
      <c r="G3" s="15" t="str">
        <f>"Rate ("&amp;Settings!$B$4&amp;")"</f>
        <v>Rate (INR)</v>
      </c>
      <c r="H3" s="15" t="s">
        <v>53</v>
      </c>
      <c r="I3" s="15" t="s">
        <v>54</v>
      </c>
      <c r="J3" s="15" t="s">
        <v>55</v>
      </c>
      <c r="K3" s="15" t="str">
        <f>"Line value ("&amp;Settings!$B$4&amp;")"</f>
        <v>Line value (INR)</v>
      </c>
      <c r="L3" s="15" t="str">
        <f>"Tax ("&amp;Settings!$B$4&amp;")"</f>
        <v>Tax (INR)</v>
      </c>
      <c r="M3" s="15" t="str">
        <f>"Line total ("&amp;Settings!$B$4&amp;")"</f>
        <v>Line total (INR)</v>
      </c>
      <c r="N3" s="15" t="s">
        <v>56</v>
      </c>
      <c r="O3" s="15" t="s">
        <v>57</v>
      </c>
      <c r="P3" s="15" t="str">
        <f>"Pending value ("&amp;Settings!$B$4&amp;")"</f>
        <v>Pending value (INR)</v>
      </c>
      <c r="Q3" s="15" t="s">
        <v>58</v>
      </c>
      <c r="R3" s="15" t="s">
        <v>59</v>
      </c>
    </row>
    <row r="4" spans="1:18" x14ac:dyDescent="0.3">
      <c r="A4" s="16" t="s">
        <v>60</v>
      </c>
      <c r="B4" s="17">
        <v>46288</v>
      </c>
      <c r="C4" s="16" t="s">
        <v>37</v>
      </c>
      <c r="D4" s="16" t="s">
        <v>61</v>
      </c>
      <c r="E4" s="16" t="s">
        <v>62</v>
      </c>
      <c r="F4" s="18">
        <v>2500</v>
      </c>
      <c r="G4" s="19">
        <v>68</v>
      </c>
      <c r="H4" s="16">
        <v>18</v>
      </c>
      <c r="I4" s="17">
        <v>46300</v>
      </c>
      <c r="J4" s="16"/>
      <c r="K4" s="20">
        <f t="shared" ref="K4:K67" si="0">IF(OR($F4="",$G4=""),"",ROUND($F4*$G4,2))</f>
        <v>170000</v>
      </c>
      <c r="L4" s="20">
        <f t="shared" ref="L4:L67" si="1">IF($K4="","",ROUND($K4*N($H4)/100,2))</f>
        <v>30600</v>
      </c>
      <c r="M4" s="20">
        <f t="shared" ref="M4:M67" si="2">IF($K4="","",$K4+$L4)</f>
        <v>200600</v>
      </c>
      <c r="N4" s="21">
        <f>IF($A4="","",SUMIFS(Receipts!$D:$D,Receipts!$B:$B,$A4,Receipts!$C:$C,$D4))</f>
        <v>2500</v>
      </c>
      <c r="O4" s="21">
        <f t="shared" ref="O4:O67" si="3">IF($A4="","",IF($J4="Yes",0,MAX(0,N($F4)-$N4)))</f>
        <v>0</v>
      </c>
      <c r="P4" s="20">
        <f t="shared" ref="P4:P67" si="4">IF(OR($O4="",$G4=""),"",ROUND($O4*$G4*(1+N($H4)/100),2))</f>
        <v>0</v>
      </c>
      <c r="Q4" s="22" t="str">
        <f>IF($A4="","",IF($J4="Yes","Short-closed",IF($O4=0,"Closed",IF(AND($I4&lt;&gt;"",Settings!$B$5&gt;$I4),"Overdue",IF($N4&gt;0,"Part received","Open")))))</f>
        <v>Closed</v>
      </c>
      <c r="R4" s="22" t="str">
        <f>IF($Q4="Overdue",Settings!$B$5-$I4,"")</f>
        <v/>
      </c>
    </row>
    <row r="5" spans="1:18" x14ac:dyDescent="0.3">
      <c r="A5" s="16" t="s">
        <v>60</v>
      </c>
      <c r="B5" s="17">
        <v>46288</v>
      </c>
      <c r="C5" s="16" t="s">
        <v>37</v>
      </c>
      <c r="D5" s="16" t="s">
        <v>63</v>
      </c>
      <c r="E5" s="16" t="s">
        <v>62</v>
      </c>
      <c r="F5" s="18">
        <v>1200</v>
      </c>
      <c r="G5" s="19">
        <v>72</v>
      </c>
      <c r="H5" s="16">
        <v>18</v>
      </c>
      <c r="I5" s="17">
        <v>46300</v>
      </c>
      <c r="J5" s="16"/>
      <c r="K5" s="20">
        <f t="shared" si="0"/>
        <v>86400</v>
      </c>
      <c r="L5" s="20">
        <f t="shared" si="1"/>
        <v>15552</v>
      </c>
      <c r="M5" s="20">
        <f t="shared" si="2"/>
        <v>101952</v>
      </c>
      <c r="N5" s="21">
        <f>IF($A5="","",SUMIFS(Receipts!$D:$D,Receipts!$B:$B,$A5,Receipts!$C:$C,$D5))</f>
        <v>700</v>
      </c>
      <c r="O5" s="21">
        <f t="shared" si="3"/>
        <v>500</v>
      </c>
      <c r="P5" s="20">
        <f t="shared" si="4"/>
        <v>42480</v>
      </c>
      <c r="Q5" s="22" t="str">
        <f ca="1">IF($A5="","",IF($J5="Yes","Short-closed",IF($O5=0,"Closed",IF(AND($I5&lt;&gt;"",Settings!$B$5&gt;$I5),"Overdue",IF($N5&gt;0,"Part received","Open")))))</f>
        <v>Overdue</v>
      </c>
      <c r="R5" s="22">
        <f ca="1">IF($Q5="Overdue",Settings!$B$5-$I5,"")</f>
        <v>28</v>
      </c>
    </row>
    <row r="6" spans="1:18" x14ac:dyDescent="0.3">
      <c r="A6" s="16" t="s">
        <v>64</v>
      </c>
      <c r="B6" s="17">
        <v>46298</v>
      </c>
      <c r="C6" s="16" t="s">
        <v>40</v>
      </c>
      <c r="D6" s="16" t="s">
        <v>65</v>
      </c>
      <c r="E6" s="16" t="s">
        <v>66</v>
      </c>
      <c r="F6" s="18">
        <v>400</v>
      </c>
      <c r="G6" s="19">
        <v>145</v>
      </c>
      <c r="H6" s="16">
        <v>18</v>
      </c>
      <c r="I6" s="17">
        <v>46319</v>
      </c>
      <c r="J6" s="16"/>
      <c r="K6" s="20">
        <f t="shared" si="0"/>
        <v>58000</v>
      </c>
      <c r="L6" s="20">
        <f t="shared" si="1"/>
        <v>10440</v>
      </c>
      <c r="M6" s="20">
        <f t="shared" si="2"/>
        <v>68440</v>
      </c>
      <c r="N6" s="21">
        <f>IF($A6="","",SUMIFS(Receipts!$D:$D,Receipts!$B:$B,$A6,Receipts!$C:$C,$D6))</f>
        <v>250</v>
      </c>
      <c r="O6" s="21">
        <f t="shared" si="3"/>
        <v>150</v>
      </c>
      <c r="P6" s="20">
        <f t="shared" si="4"/>
        <v>25665</v>
      </c>
      <c r="Q6" s="22" t="str">
        <f ca="1">IF($A6="","",IF($J6="Yes","Short-closed",IF($O6=0,"Closed",IF(AND($I6&lt;&gt;"",Settings!$B$5&gt;$I6),"Overdue",IF($N6&gt;0,"Part received","Open")))))</f>
        <v>Overdue</v>
      </c>
      <c r="R6" s="22">
        <f ca="1">IF($Q6="Overdue",Settings!$B$5-$I6,"")</f>
        <v>9</v>
      </c>
    </row>
    <row r="7" spans="1:18" x14ac:dyDescent="0.3">
      <c r="A7" s="16" t="s">
        <v>64</v>
      </c>
      <c r="B7" s="17">
        <v>46298</v>
      </c>
      <c r="C7" s="16" t="s">
        <v>40</v>
      </c>
      <c r="D7" s="16" t="s">
        <v>67</v>
      </c>
      <c r="E7" s="16" t="s">
        <v>66</v>
      </c>
      <c r="F7" s="18">
        <v>150</v>
      </c>
      <c r="G7" s="19">
        <v>410</v>
      </c>
      <c r="H7" s="16">
        <v>18</v>
      </c>
      <c r="I7" s="17">
        <v>46319</v>
      </c>
      <c r="J7" s="16"/>
      <c r="K7" s="20">
        <f t="shared" si="0"/>
        <v>61500</v>
      </c>
      <c r="L7" s="20">
        <f t="shared" si="1"/>
        <v>11070</v>
      </c>
      <c r="M7" s="20">
        <f t="shared" si="2"/>
        <v>72570</v>
      </c>
      <c r="N7" s="21">
        <f>IF($A7="","",SUMIFS(Receipts!$D:$D,Receipts!$B:$B,$A7,Receipts!$C:$C,$D7))</f>
        <v>0</v>
      </c>
      <c r="O7" s="21">
        <f t="shared" si="3"/>
        <v>150</v>
      </c>
      <c r="P7" s="20">
        <f t="shared" si="4"/>
        <v>72570</v>
      </c>
      <c r="Q7" s="22" t="str">
        <f ca="1">IF($A7="","",IF($J7="Yes","Short-closed",IF($O7=0,"Closed",IF(AND($I7&lt;&gt;"",Settings!$B$5&gt;$I7),"Overdue",IF($N7&gt;0,"Part received","Open")))))</f>
        <v>Overdue</v>
      </c>
      <c r="R7" s="22">
        <f ca="1">IF($Q7="Overdue",Settings!$B$5-$I7,"")</f>
        <v>9</v>
      </c>
    </row>
    <row r="8" spans="1:18" x14ac:dyDescent="0.3">
      <c r="A8" s="16" t="s">
        <v>68</v>
      </c>
      <c r="B8" s="17">
        <v>46316</v>
      </c>
      <c r="C8" s="16" t="s">
        <v>43</v>
      </c>
      <c r="D8" s="16" t="s">
        <v>69</v>
      </c>
      <c r="E8" s="16" t="s">
        <v>66</v>
      </c>
      <c r="F8" s="18">
        <v>1000</v>
      </c>
      <c r="G8" s="19">
        <v>46</v>
      </c>
      <c r="H8" s="16">
        <v>5</v>
      </c>
      <c r="I8" s="17">
        <v>46323</v>
      </c>
      <c r="J8" s="16"/>
      <c r="K8" s="20">
        <f t="shared" si="0"/>
        <v>46000</v>
      </c>
      <c r="L8" s="20">
        <f t="shared" si="1"/>
        <v>2300</v>
      </c>
      <c r="M8" s="20">
        <f t="shared" si="2"/>
        <v>48300</v>
      </c>
      <c r="N8" s="21">
        <f>IF($A8="","",SUMIFS(Receipts!$D:$D,Receipts!$B:$B,$A8,Receipts!$C:$C,$D8))</f>
        <v>1000</v>
      </c>
      <c r="O8" s="21">
        <f t="shared" si="3"/>
        <v>0</v>
      </c>
      <c r="P8" s="20">
        <f t="shared" si="4"/>
        <v>0</v>
      </c>
      <c r="Q8" s="22" t="str">
        <f>IF($A8="","",IF($J8="Yes","Short-closed",IF($O8=0,"Closed",IF(AND($I8&lt;&gt;"",Settings!$B$5&gt;$I8),"Overdue",IF($N8&gt;0,"Part received","Open")))))</f>
        <v>Closed</v>
      </c>
      <c r="R8" s="22" t="str">
        <f>IF($Q8="Overdue",Settings!$B$5-$I8,"")</f>
        <v/>
      </c>
    </row>
    <row r="9" spans="1:18" x14ac:dyDescent="0.3">
      <c r="A9" s="16" t="s">
        <v>70</v>
      </c>
      <c r="B9" s="17">
        <v>46322</v>
      </c>
      <c r="C9" s="16" t="s">
        <v>37</v>
      </c>
      <c r="D9" s="16" t="s">
        <v>71</v>
      </c>
      <c r="E9" s="16" t="s">
        <v>62</v>
      </c>
      <c r="F9" s="18">
        <v>800</v>
      </c>
      <c r="G9" s="19">
        <v>70</v>
      </c>
      <c r="H9" s="16">
        <v>18</v>
      </c>
      <c r="I9" s="17">
        <v>46336</v>
      </c>
      <c r="J9" s="16"/>
      <c r="K9" s="20">
        <f t="shared" si="0"/>
        <v>56000</v>
      </c>
      <c r="L9" s="20">
        <f t="shared" si="1"/>
        <v>10080</v>
      </c>
      <c r="M9" s="20">
        <f t="shared" si="2"/>
        <v>66080</v>
      </c>
      <c r="N9" s="21">
        <f>IF($A9="","",SUMIFS(Receipts!$D:$D,Receipts!$B:$B,$A9,Receipts!$C:$C,$D9))</f>
        <v>0</v>
      </c>
      <c r="O9" s="21">
        <f t="shared" si="3"/>
        <v>800</v>
      </c>
      <c r="P9" s="20">
        <f t="shared" si="4"/>
        <v>66080</v>
      </c>
      <c r="Q9" s="22" t="str">
        <f ca="1">IF($A9="","",IF($J9="Yes","Short-closed",IF($O9=0,"Closed",IF(AND($I9&lt;&gt;"",Settings!$B$5&gt;$I9),"Overdue",IF($N9&gt;0,"Part received","Open")))))</f>
        <v>Open</v>
      </c>
      <c r="R9" s="22" t="str">
        <f ca="1">IF($Q9="Overdue",Settings!$B$5-$I9,"")</f>
        <v/>
      </c>
    </row>
    <row r="10" spans="1:18" x14ac:dyDescent="0.3">
      <c r="A10" s="16" t="s">
        <v>70</v>
      </c>
      <c r="B10" s="17">
        <v>46322</v>
      </c>
      <c r="C10" s="16" t="s">
        <v>37</v>
      </c>
      <c r="D10" s="16" t="s">
        <v>72</v>
      </c>
      <c r="E10" s="16" t="s">
        <v>62</v>
      </c>
      <c r="F10" s="18">
        <v>300</v>
      </c>
      <c r="G10" s="19">
        <v>88</v>
      </c>
      <c r="H10" s="16">
        <v>18</v>
      </c>
      <c r="I10" s="17">
        <v>46336</v>
      </c>
      <c r="J10" s="16" t="s">
        <v>73</v>
      </c>
      <c r="K10" s="20">
        <f t="shared" si="0"/>
        <v>26400</v>
      </c>
      <c r="L10" s="20">
        <f t="shared" si="1"/>
        <v>4752</v>
      </c>
      <c r="M10" s="20">
        <f t="shared" si="2"/>
        <v>31152</v>
      </c>
      <c r="N10" s="21">
        <f>IF($A10="","",SUMIFS(Receipts!$D:$D,Receipts!$B:$B,$A10,Receipts!$C:$C,$D10))</f>
        <v>120</v>
      </c>
      <c r="O10" s="21">
        <f t="shared" si="3"/>
        <v>0</v>
      </c>
      <c r="P10" s="20">
        <f t="shared" si="4"/>
        <v>0</v>
      </c>
      <c r="Q10" s="22" t="str">
        <f>IF($A10="","",IF($J10="Yes","Short-closed",IF($O10=0,"Closed",IF(AND($I10&lt;&gt;"",Settings!$B$5&gt;$I10),"Overdue",IF($N10&gt;0,"Part received","Open")))))</f>
        <v>Short-closed</v>
      </c>
      <c r="R10" s="22" t="str">
        <f>IF($Q10="Overdue",Settings!$B$5-$I10,"")</f>
        <v/>
      </c>
    </row>
    <row r="11" spans="1:18" x14ac:dyDescent="0.3">
      <c r="A11" s="16"/>
      <c r="B11" s="17"/>
      <c r="C11" s="16"/>
      <c r="D11" s="16"/>
      <c r="E11" s="16"/>
      <c r="F11" s="18"/>
      <c r="G11" s="19"/>
      <c r="H11" s="16"/>
      <c r="I11" s="17"/>
      <c r="J11" s="16"/>
      <c r="K11" s="20" t="str">
        <f t="shared" si="0"/>
        <v/>
      </c>
      <c r="L11" s="20" t="str">
        <f t="shared" si="1"/>
        <v/>
      </c>
      <c r="M11" s="20" t="str">
        <f t="shared" si="2"/>
        <v/>
      </c>
      <c r="N11" s="21" t="str">
        <f>IF($A11="","",SUMIFS(Receipts!$D:$D,Receipts!$B:$B,$A11,Receipts!$C:$C,$D11))</f>
        <v/>
      </c>
      <c r="O11" s="21" t="str">
        <f t="shared" si="3"/>
        <v/>
      </c>
      <c r="P11" s="20" t="str">
        <f t="shared" si="4"/>
        <v/>
      </c>
      <c r="Q11" s="22" t="str">
        <f>IF($A11="","",IF($J11="Yes","Short-closed",IF($O11=0,"Closed",IF(AND($I11&lt;&gt;"",Settings!$B$5&gt;$I11),"Overdue",IF($N11&gt;0,"Part received","Open")))))</f>
        <v/>
      </c>
      <c r="R11" s="22" t="str">
        <f>IF($Q11="Overdue",Settings!$B$5-$I11,"")</f>
        <v/>
      </c>
    </row>
    <row r="12" spans="1:18" x14ac:dyDescent="0.3">
      <c r="A12" s="16"/>
      <c r="B12" s="17"/>
      <c r="C12" s="16"/>
      <c r="D12" s="16"/>
      <c r="E12" s="16"/>
      <c r="F12" s="18"/>
      <c r="G12" s="19"/>
      <c r="H12" s="16"/>
      <c r="I12" s="17"/>
      <c r="J12" s="16"/>
      <c r="K12" s="20" t="str">
        <f t="shared" si="0"/>
        <v/>
      </c>
      <c r="L12" s="20" t="str">
        <f t="shared" si="1"/>
        <v/>
      </c>
      <c r="M12" s="20" t="str">
        <f t="shared" si="2"/>
        <v/>
      </c>
      <c r="N12" s="21" t="str">
        <f>IF($A12="","",SUMIFS(Receipts!$D:$D,Receipts!$B:$B,$A12,Receipts!$C:$C,$D12))</f>
        <v/>
      </c>
      <c r="O12" s="21" t="str">
        <f t="shared" si="3"/>
        <v/>
      </c>
      <c r="P12" s="20" t="str">
        <f t="shared" si="4"/>
        <v/>
      </c>
      <c r="Q12" s="22" t="str">
        <f>IF($A12="","",IF($J12="Yes","Short-closed",IF($O12=0,"Closed",IF(AND($I12&lt;&gt;"",Settings!$B$5&gt;$I12),"Overdue",IF($N12&gt;0,"Part received","Open")))))</f>
        <v/>
      </c>
      <c r="R12" s="22" t="str">
        <f>IF($Q12="Overdue",Settings!$B$5-$I12,"")</f>
        <v/>
      </c>
    </row>
    <row r="13" spans="1:18" x14ac:dyDescent="0.3">
      <c r="A13" s="16"/>
      <c r="B13" s="17"/>
      <c r="C13" s="16"/>
      <c r="D13" s="16"/>
      <c r="E13" s="16"/>
      <c r="F13" s="18"/>
      <c r="G13" s="19"/>
      <c r="H13" s="16"/>
      <c r="I13" s="17"/>
      <c r="J13" s="16"/>
      <c r="K13" s="20" t="str">
        <f t="shared" si="0"/>
        <v/>
      </c>
      <c r="L13" s="20" t="str">
        <f t="shared" si="1"/>
        <v/>
      </c>
      <c r="M13" s="20" t="str">
        <f t="shared" si="2"/>
        <v/>
      </c>
      <c r="N13" s="21" t="str">
        <f>IF($A13="","",SUMIFS(Receipts!$D:$D,Receipts!$B:$B,$A13,Receipts!$C:$C,$D13))</f>
        <v/>
      </c>
      <c r="O13" s="21" t="str">
        <f t="shared" si="3"/>
        <v/>
      </c>
      <c r="P13" s="20" t="str">
        <f t="shared" si="4"/>
        <v/>
      </c>
      <c r="Q13" s="22" t="str">
        <f>IF($A13="","",IF($J13="Yes","Short-closed",IF($O13=0,"Closed",IF(AND($I13&lt;&gt;"",Settings!$B$5&gt;$I13),"Overdue",IF($N13&gt;0,"Part received","Open")))))</f>
        <v/>
      </c>
      <c r="R13" s="22" t="str">
        <f>IF($Q13="Overdue",Settings!$B$5-$I13,"")</f>
        <v/>
      </c>
    </row>
    <row r="14" spans="1:18" x14ac:dyDescent="0.3">
      <c r="A14" s="16"/>
      <c r="B14" s="17"/>
      <c r="C14" s="16"/>
      <c r="D14" s="16"/>
      <c r="E14" s="16"/>
      <c r="F14" s="18"/>
      <c r="G14" s="19"/>
      <c r="H14" s="16"/>
      <c r="I14" s="17"/>
      <c r="J14" s="16"/>
      <c r="K14" s="20" t="str">
        <f t="shared" si="0"/>
        <v/>
      </c>
      <c r="L14" s="20" t="str">
        <f t="shared" si="1"/>
        <v/>
      </c>
      <c r="M14" s="20" t="str">
        <f t="shared" si="2"/>
        <v/>
      </c>
      <c r="N14" s="21" t="str">
        <f>IF($A14="","",SUMIFS(Receipts!$D:$D,Receipts!$B:$B,$A14,Receipts!$C:$C,$D14))</f>
        <v/>
      </c>
      <c r="O14" s="21" t="str">
        <f t="shared" si="3"/>
        <v/>
      </c>
      <c r="P14" s="20" t="str">
        <f t="shared" si="4"/>
        <v/>
      </c>
      <c r="Q14" s="22" t="str">
        <f>IF($A14="","",IF($J14="Yes","Short-closed",IF($O14=0,"Closed",IF(AND($I14&lt;&gt;"",Settings!$B$5&gt;$I14),"Overdue",IF($N14&gt;0,"Part received","Open")))))</f>
        <v/>
      </c>
      <c r="R14" s="22" t="str">
        <f>IF($Q14="Overdue",Settings!$B$5-$I14,"")</f>
        <v/>
      </c>
    </row>
    <row r="15" spans="1:18" x14ac:dyDescent="0.3">
      <c r="A15" s="16"/>
      <c r="B15" s="17"/>
      <c r="C15" s="16"/>
      <c r="D15" s="16"/>
      <c r="E15" s="16"/>
      <c r="F15" s="18"/>
      <c r="G15" s="19"/>
      <c r="H15" s="16"/>
      <c r="I15" s="17"/>
      <c r="J15" s="16"/>
      <c r="K15" s="20" t="str">
        <f t="shared" si="0"/>
        <v/>
      </c>
      <c r="L15" s="20" t="str">
        <f t="shared" si="1"/>
        <v/>
      </c>
      <c r="M15" s="20" t="str">
        <f t="shared" si="2"/>
        <v/>
      </c>
      <c r="N15" s="21" t="str">
        <f>IF($A15="","",SUMIFS(Receipts!$D:$D,Receipts!$B:$B,$A15,Receipts!$C:$C,$D15))</f>
        <v/>
      </c>
      <c r="O15" s="21" t="str">
        <f t="shared" si="3"/>
        <v/>
      </c>
      <c r="P15" s="20" t="str">
        <f t="shared" si="4"/>
        <v/>
      </c>
      <c r="Q15" s="22" t="str">
        <f>IF($A15="","",IF($J15="Yes","Short-closed",IF($O15=0,"Closed",IF(AND($I15&lt;&gt;"",Settings!$B$5&gt;$I15),"Overdue",IF($N15&gt;0,"Part received","Open")))))</f>
        <v/>
      </c>
      <c r="R15" s="22" t="str">
        <f>IF($Q15="Overdue",Settings!$B$5-$I15,"")</f>
        <v/>
      </c>
    </row>
    <row r="16" spans="1:18" x14ac:dyDescent="0.3">
      <c r="A16" s="16"/>
      <c r="B16" s="17"/>
      <c r="C16" s="16"/>
      <c r="D16" s="16"/>
      <c r="E16" s="16"/>
      <c r="F16" s="18"/>
      <c r="G16" s="19"/>
      <c r="H16" s="16"/>
      <c r="I16" s="17"/>
      <c r="J16" s="16"/>
      <c r="K16" s="20" t="str">
        <f t="shared" si="0"/>
        <v/>
      </c>
      <c r="L16" s="20" t="str">
        <f t="shared" si="1"/>
        <v/>
      </c>
      <c r="M16" s="20" t="str">
        <f t="shared" si="2"/>
        <v/>
      </c>
      <c r="N16" s="21" t="str">
        <f>IF($A16="","",SUMIFS(Receipts!$D:$D,Receipts!$B:$B,$A16,Receipts!$C:$C,$D16))</f>
        <v/>
      </c>
      <c r="O16" s="21" t="str">
        <f t="shared" si="3"/>
        <v/>
      </c>
      <c r="P16" s="20" t="str">
        <f t="shared" si="4"/>
        <v/>
      </c>
      <c r="Q16" s="22" t="str">
        <f>IF($A16="","",IF($J16="Yes","Short-closed",IF($O16=0,"Closed",IF(AND($I16&lt;&gt;"",Settings!$B$5&gt;$I16),"Overdue",IF($N16&gt;0,"Part received","Open")))))</f>
        <v/>
      </c>
      <c r="R16" s="22" t="str">
        <f>IF($Q16="Overdue",Settings!$B$5-$I16,"")</f>
        <v/>
      </c>
    </row>
    <row r="17" spans="1:18" x14ac:dyDescent="0.3">
      <c r="A17" s="16"/>
      <c r="B17" s="17"/>
      <c r="C17" s="16"/>
      <c r="D17" s="16"/>
      <c r="E17" s="16"/>
      <c r="F17" s="18"/>
      <c r="G17" s="19"/>
      <c r="H17" s="16"/>
      <c r="I17" s="17"/>
      <c r="J17" s="16"/>
      <c r="K17" s="20" t="str">
        <f t="shared" si="0"/>
        <v/>
      </c>
      <c r="L17" s="20" t="str">
        <f t="shared" si="1"/>
        <v/>
      </c>
      <c r="M17" s="20" t="str">
        <f t="shared" si="2"/>
        <v/>
      </c>
      <c r="N17" s="21" t="str">
        <f>IF($A17="","",SUMIFS(Receipts!$D:$D,Receipts!$B:$B,$A17,Receipts!$C:$C,$D17))</f>
        <v/>
      </c>
      <c r="O17" s="21" t="str">
        <f t="shared" si="3"/>
        <v/>
      </c>
      <c r="P17" s="20" t="str">
        <f t="shared" si="4"/>
        <v/>
      </c>
      <c r="Q17" s="22" t="str">
        <f>IF($A17="","",IF($J17="Yes","Short-closed",IF($O17=0,"Closed",IF(AND($I17&lt;&gt;"",Settings!$B$5&gt;$I17),"Overdue",IF($N17&gt;0,"Part received","Open")))))</f>
        <v/>
      </c>
      <c r="R17" s="22" t="str">
        <f>IF($Q17="Overdue",Settings!$B$5-$I17,"")</f>
        <v/>
      </c>
    </row>
    <row r="18" spans="1:18" x14ac:dyDescent="0.3">
      <c r="A18" s="16"/>
      <c r="B18" s="17"/>
      <c r="C18" s="16"/>
      <c r="D18" s="16"/>
      <c r="E18" s="16"/>
      <c r="F18" s="18"/>
      <c r="G18" s="19"/>
      <c r="H18" s="16"/>
      <c r="I18" s="17"/>
      <c r="J18" s="16"/>
      <c r="K18" s="20" t="str">
        <f t="shared" si="0"/>
        <v/>
      </c>
      <c r="L18" s="20" t="str">
        <f t="shared" si="1"/>
        <v/>
      </c>
      <c r="M18" s="20" t="str">
        <f t="shared" si="2"/>
        <v/>
      </c>
      <c r="N18" s="21" t="str">
        <f>IF($A18="","",SUMIFS(Receipts!$D:$D,Receipts!$B:$B,$A18,Receipts!$C:$C,$D18))</f>
        <v/>
      </c>
      <c r="O18" s="21" t="str">
        <f t="shared" si="3"/>
        <v/>
      </c>
      <c r="P18" s="20" t="str">
        <f t="shared" si="4"/>
        <v/>
      </c>
      <c r="Q18" s="22" t="str">
        <f>IF($A18="","",IF($J18="Yes","Short-closed",IF($O18=0,"Closed",IF(AND($I18&lt;&gt;"",Settings!$B$5&gt;$I18),"Overdue",IF($N18&gt;0,"Part received","Open")))))</f>
        <v/>
      </c>
      <c r="R18" s="22" t="str">
        <f>IF($Q18="Overdue",Settings!$B$5-$I18,"")</f>
        <v/>
      </c>
    </row>
    <row r="19" spans="1:18" x14ac:dyDescent="0.3">
      <c r="A19" s="16"/>
      <c r="B19" s="17"/>
      <c r="C19" s="16"/>
      <c r="D19" s="16"/>
      <c r="E19" s="16"/>
      <c r="F19" s="18"/>
      <c r="G19" s="19"/>
      <c r="H19" s="16"/>
      <c r="I19" s="17"/>
      <c r="J19" s="16"/>
      <c r="K19" s="20" t="str">
        <f t="shared" si="0"/>
        <v/>
      </c>
      <c r="L19" s="20" t="str">
        <f t="shared" si="1"/>
        <v/>
      </c>
      <c r="M19" s="20" t="str">
        <f t="shared" si="2"/>
        <v/>
      </c>
      <c r="N19" s="21" t="str">
        <f>IF($A19="","",SUMIFS(Receipts!$D:$D,Receipts!$B:$B,$A19,Receipts!$C:$C,$D19))</f>
        <v/>
      </c>
      <c r="O19" s="21" t="str">
        <f t="shared" si="3"/>
        <v/>
      </c>
      <c r="P19" s="20" t="str">
        <f t="shared" si="4"/>
        <v/>
      </c>
      <c r="Q19" s="22" t="str">
        <f>IF($A19="","",IF($J19="Yes","Short-closed",IF($O19=0,"Closed",IF(AND($I19&lt;&gt;"",Settings!$B$5&gt;$I19),"Overdue",IF($N19&gt;0,"Part received","Open")))))</f>
        <v/>
      </c>
      <c r="R19" s="22" t="str">
        <f>IF($Q19="Overdue",Settings!$B$5-$I19,"")</f>
        <v/>
      </c>
    </row>
    <row r="20" spans="1:18" x14ac:dyDescent="0.3">
      <c r="A20" s="16"/>
      <c r="B20" s="17"/>
      <c r="C20" s="16"/>
      <c r="D20" s="16"/>
      <c r="E20" s="16"/>
      <c r="F20" s="18"/>
      <c r="G20" s="19"/>
      <c r="H20" s="16"/>
      <c r="I20" s="17"/>
      <c r="J20" s="16"/>
      <c r="K20" s="20" t="str">
        <f t="shared" si="0"/>
        <v/>
      </c>
      <c r="L20" s="20" t="str">
        <f t="shared" si="1"/>
        <v/>
      </c>
      <c r="M20" s="20" t="str">
        <f t="shared" si="2"/>
        <v/>
      </c>
      <c r="N20" s="21" t="str">
        <f>IF($A20="","",SUMIFS(Receipts!$D:$D,Receipts!$B:$B,$A20,Receipts!$C:$C,$D20))</f>
        <v/>
      </c>
      <c r="O20" s="21" t="str">
        <f t="shared" si="3"/>
        <v/>
      </c>
      <c r="P20" s="20" t="str">
        <f t="shared" si="4"/>
        <v/>
      </c>
      <c r="Q20" s="22" t="str">
        <f>IF($A20="","",IF($J20="Yes","Short-closed",IF($O20=0,"Closed",IF(AND($I20&lt;&gt;"",Settings!$B$5&gt;$I20),"Overdue",IF($N20&gt;0,"Part received","Open")))))</f>
        <v/>
      </c>
      <c r="R20" s="22" t="str">
        <f>IF($Q20="Overdue",Settings!$B$5-$I20,"")</f>
        <v/>
      </c>
    </row>
    <row r="21" spans="1:18" x14ac:dyDescent="0.3">
      <c r="A21" s="16"/>
      <c r="B21" s="17"/>
      <c r="C21" s="16"/>
      <c r="D21" s="16"/>
      <c r="E21" s="16"/>
      <c r="F21" s="18"/>
      <c r="G21" s="19"/>
      <c r="H21" s="16"/>
      <c r="I21" s="17"/>
      <c r="J21" s="16"/>
      <c r="K21" s="20" t="str">
        <f t="shared" si="0"/>
        <v/>
      </c>
      <c r="L21" s="20" t="str">
        <f t="shared" si="1"/>
        <v/>
      </c>
      <c r="M21" s="20" t="str">
        <f t="shared" si="2"/>
        <v/>
      </c>
      <c r="N21" s="21" t="str">
        <f>IF($A21="","",SUMIFS(Receipts!$D:$D,Receipts!$B:$B,$A21,Receipts!$C:$C,$D21))</f>
        <v/>
      </c>
      <c r="O21" s="21" t="str">
        <f t="shared" si="3"/>
        <v/>
      </c>
      <c r="P21" s="20" t="str">
        <f t="shared" si="4"/>
        <v/>
      </c>
      <c r="Q21" s="22" t="str">
        <f>IF($A21="","",IF($J21="Yes","Short-closed",IF($O21=0,"Closed",IF(AND($I21&lt;&gt;"",Settings!$B$5&gt;$I21),"Overdue",IF($N21&gt;0,"Part received","Open")))))</f>
        <v/>
      </c>
      <c r="R21" s="22" t="str">
        <f>IF($Q21="Overdue",Settings!$B$5-$I21,"")</f>
        <v/>
      </c>
    </row>
    <row r="22" spans="1:18" x14ac:dyDescent="0.3">
      <c r="A22" s="16"/>
      <c r="B22" s="17"/>
      <c r="C22" s="16"/>
      <c r="D22" s="16"/>
      <c r="E22" s="16"/>
      <c r="F22" s="18"/>
      <c r="G22" s="19"/>
      <c r="H22" s="16"/>
      <c r="I22" s="17"/>
      <c r="J22" s="16"/>
      <c r="K22" s="20" t="str">
        <f t="shared" si="0"/>
        <v/>
      </c>
      <c r="L22" s="20" t="str">
        <f t="shared" si="1"/>
        <v/>
      </c>
      <c r="M22" s="20" t="str">
        <f t="shared" si="2"/>
        <v/>
      </c>
      <c r="N22" s="21" t="str">
        <f>IF($A22="","",SUMIFS(Receipts!$D:$D,Receipts!$B:$B,$A22,Receipts!$C:$C,$D22))</f>
        <v/>
      </c>
      <c r="O22" s="21" t="str">
        <f t="shared" si="3"/>
        <v/>
      </c>
      <c r="P22" s="20" t="str">
        <f t="shared" si="4"/>
        <v/>
      </c>
      <c r="Q22" s="22" t="str">
        <f>IF($A22="","",IF($J22="Yes","Short-closed",IF($O22=0,"Closed",IF(AND($I22&lt;&gt;"",Settings!$B$5&gt;$I22),"Overdue",IF($N22&gt;0,"Part received","Open")))))</f>
        <v/>
      </c>
      <c r="R22" s="22" t="str">
        <f>IF($Q22="Overdue",Settings!$B$5-$I22,"")</f>
        <v/>
      </c>
    </row>
    <row r="23" spans="1:18" x14ac:dyDescent="0.3">
      <c r="A23" s="16"/>
      <c r="B23" s="17"/>
      <c r="C23" s="16"/>
      <c r="D23" s="16"/>
      <c r="E23" s="16"/>
      <c r="F23" s="18"/>
      <c r="G23" s="19"/>
      <c r="H23" s="16"/>
      <c r="I23" s="17"/>
      <c r="J23" s="16"/>
      <c r="K23" s="20" t="str">
        <f t="shared" si="0"/>
        <v/>
      </c>
      <c r="L23" s="20" t="str">
        <f t="shared" si="1"/>
        <v/>
      </c>
      <c r="M23" s="20" t="str">
        <f t="shared" si="2"/>
        <v/>
      </c>
      <c r="N23" s="21" t="str">
        <f>IF($A23="","",SUMIFS(Receipts!$D:$D,Receipts!$B:$B,$A23,Receipts!$C:$C,$D23))</f>
        <v/>
      </c>
      <c r="O23" s="21" t="str">
        <f t="shared" si="3"/>
        <v/>
      </c>
      <c r="P23" s="20" t="str">
        <f t="shared" si="4"/>
        <v/>
      </c>
      <c r="Q23" s="22" t="str">
        <f>IF($A23="","",IF($J23="Yes","Short-closed",IF($O23=0,"Closed",IF(AND($I23&lt;&gt;"",Settings!$B$5&gt;$I23),"Overdue",IF($N23&gt;0,"Part received","Open")))))</f>
        <v/>
      </c>
      <c r="R23" s="22" t="str">
        <f>IF($Q23="Overdue",Settings!$B$5-$I23,"")</f>
        <v/>
      </c>
    </row>
    <row r="24" spans="1:18" x14ac:dyDescent="0.3">
      <c r="A24" s="16"/>
      <c r="B24" s="17"/>
      <c r="C24" s="16"/>
      <c r="D24" s="16"/>
      <c r="E24" s="16"/>
      <c r="F24" s="18"/>
      <c r="G24" s="19"/>
      <c r="H24" s="16"/>
      <c r="I24" s="17"/>
      <c r="J24" s="16"/>
      <c r="K24" s="20" t="str">
        <f t="shared" si="0"/>
        <v/>
      </c>
      <c r="L24" s="20" t="str">
        <f t="shared" si="1"/>
        <v/>
      </c>
      <c r="M24" s="20" t="str">
        <f t="shared" si="2"/>
        <v/>
      </c>
      <c r="N24" s="21" t="str">
        <f>IF($A24="","",SUMIFS(Receipts!$D:$D,Receipts!$B:$B,$A24,Receipts!$C:$C,$D24))</f>
        <v/>
      </c>
      <c r="O24" s="21" t="str">
        <f t="shared" si="3"/>
        <v/>
      </c>
      <c r="P24" s="20" t="str">
        <f t="shared" si="4"/>
        <v/>
      </c>
      <c r="Q24" s="22" t="str">
        <f>IF($A24="","",IF($J24="Yes","Short-closed",IF($O24=0,"Closed",IF(AND($I24&lt;&gt;"",Settings!$B$5&gt;$I24),"Overdue",IF($N24&gt;0,"Part received","Open")))))</f>
        <v/>
      </c>
      <c r="R24" s="22" t="str">
        <f>IF($Q24="Overdue",Settings!$B$5-$I24,"")</f>
        <v/>
      </c>
    </row>
    <row r="25" spans="1:18" x14ac:dyDescent="0.3">
      <c r="A25" s="16"/>
      <c r="B25" s="17"/>
      <c r="C25" s="16"/>
      <c r="D25" s="16"/>
      <c r="E25" s="16"/>
      <c r="F25" s="18"/>
      <c r="G25" s="19"/>
      <c r="H25" s="16"/>
      <c r="I25" s="17"/>
      <c r="J25" s="16"/>
      <c r="K25" s="20" t="str">
        <f t="shared" si="0"/>
        <v/>
      </c>
      <c r="L25" s="20" t="str">
        <f t="shared" si="1"/>
        <v/>
      </c>
      <c r="M25" s="20" t="str">
        <f t="shared" si="2"/>
        <v/>
      </c>
      <c r="N25" s="21" t="str">
        <f>IF($A25="","",SUMIFS(Receipts!$D:$D,Receipts!$B:$B,$A25,Receipts!$C:$C,$D25))</f>
        <v/>
      </c>
      <c r="O25" s="21" t="str">
        <f t="shared" si="3"/>
        <v/>
      </c>
      <c r="P25" s="20" t="str">
        <f t="shared" si="4"/>
        <v/>
      </c>
      <c r="Q25" s="22" t="str">
        <f>IF($A25="","",IF($J25="Yes","Short-closed",IF($O25=0,"Closed",IF(AND($I25&lt;&gt;"",Settings!$B$5&gt;$I25),"Overdue",IF($N25&gt;0,"Part received","Open")))))</f>
        <v/>
      </c>
      <c r="R25" s="22" t="str">
        <f>IF($Q25="Overdue",Settings!$B$5-$I25,"")</f>
        <v/>
      </c>
    </row>
    <row r="26" spans="1:18" x14ac:dyDescent="0.3">
      <c r="A26" s="16"/>
      <c r="B26" s="17"/>
      <c r="C26" s="16"/>
      <c r="D26" s="16"/>
      <c r="E26" s="16"/>
      <c r="F26" s="18"/>
      <c r="G26" s="19"/>
      <c r="H26" s="16"/>
      <c r="I26" s="17"/>
      <c r="J26" s="16"/>
      <c r="K26" s="20" t="str">
        <f t="shared" si="0"/>
        <v/>
      </c>
      <c r="L26" s="20" t="str">
        <f t="shared" si="1"/>
        <v/>
      </c>
      <c r="M26" s="20" t="str">
        <f t="shared" si="2"/>
        <v/>
      </c>
      <c r="N26" s="21" t="str">
        <f>IF($A26="","",SUMIFS(Receipts!$D:$D,Receipts!$B:$B,$A26,Receipts!$C:$C,$D26))</f>
        <v/>
      </c>
      <c r="O26" s="21" t="str">
        <f t="shared" si="3"/>
        <v/>
      </c>
      <c r="P26" s="20" t="str">
        <f t="shared" si="4"/>
        <v/>
      </c>
      <c r="Q26" s="22" t="str">
        <f>IF($A26="","",IF($J26="Yes","Short-closed",IF($O26=0,"Closed",IF(AND($I26&lt;&gt;"",Settings!$B$5&gt;$I26),"Overdue",IF($N26&gt;0,"Part received","Open")))))</f>
        <v/>
      </c>
      <c r="R26" s="22" t="str">
        <f>IF($Q26="Overdue",Settings!$B$5-$I26,"")</f>
        <v/>
      </c>
    </row>
    <row r="27" spans="1:18" x14ac:dyDescent="0.3">
      <c r="A27" s="16"/>
      <c r="B27" s="17"/>
      <c r="C27" s="16"/>
      <c r="D27" s="16"/>
      <c r="E27" s="16"/>
      <c r="F27" s="18"/>
      <c r="G27" s="19"/>
      <c r="H27" s="16"/>
      <c r="I27" s="17"/>
      <c r="J27" s="16"/>
      <c r="K27" s="20" t="str">
        <f t="shared" si="0"/>
        <v/>
      </c>
      <c r="L27" s="20" t="str">
        <f t="shared" si="1"/>
        <v/>
      </c>
      <c r="M27" s="20" t="str">
        <f t="shared" si="2"/>
        <v/>
      </c>
      <c r="N27" s="21" t="str">
        <f>IF($A27="","",SUMIFS(Receipts!$D:$D,Receipts!$B:$B,$A27,Receipts!$C:$C,$D27))</f>
        <v/>
      </c>
      <c r="O27" s="21" t="str">
        <f t="shared" si="3"/>
        <v/>
      </c>
      <c r="P27" s="20" t="str">
        <f t="shared" si="4"/>
        <v/>
      </c>
      <c r="Q27" s="22" t="str">
        <f>IF($A27="","",IF($J27="Yes","Short-closed",IF($O27=0,"Closed",IF(AND($I27&lt;&gt;"",Settings!$B$5&gt;$I27),"Overdue",IF($N27&gt;0,"Part received","Open")))))</f>
        <v/>
      </c>
      <c r="R27" s="22" t="str">
        <f>IF($Q27="Overdue",Settings!$B$5-$I27,"")</f>
        <v/>
      </c>
    </row>
    <row r="28" spans="1:18" x14ac:dyDescent="0.3">
      <c r="A28" s="16"/>
      <c r="B28" s="17"/>
      <c r="C28" s="16"/>
      <c r="D28" s="16"/>
      <c r="E28" s="16"/>
      <c r="F28" s="18"/>
      <c r="G28" s="19"/>
      <c r="H28" s="16"/>
      <c r="I28" s="17"/>
      <c r="J28" s="16"/>
      <c r="K28" s="20" t="str">
        <f t="shared" si="0"/>
        <v/>
      </c>
      <c r="L28" s="20" t="str">
        <f t="shared" si="1"/>
        <v/>
      </c>
      <c r="M28" s="20" t="str">
        <f t="shared" si="2"/>
        <v/>
      </c>
      <c r="N28" s="21" t="str">
        <f>IF($A28="","",SUMIFS(Receipts!$D:$D,Receipts!$B:$B,$A28,Receipts!$C:$C,$D28))</f>
        <v/>
      </c>
      <c r="O28" s="21" t="str">
        <f t="shared" si="3"/>
        <v/>
      </c>
      <c r="P28" s="20" t="str">
        <f t="shared" si="4"/>
        <v/>
      </c>
      <c r="Q28" s="22" t="str">
        <f>IF($A28="","",IF($J28="Yes","Short-closed",IF($O28=0,"Closed",IF(AND($I28&lt;&gt;"",Settings!$B$5&gt;$I28),"Overdue",IF($N28&gt;0,"Part received","Open")))))</f>
        <v/>
      </c>
      <c r="R28" s="22" t="str">
        <f>IF($Q28="Overdue",Settings!$B$5-$I28,"")</f>
        <v/>
      </c>
    </row>
    <row r="29" spans="1:18" x14ac:dyDescent="0.3">
      <c r="A29" s="16"/>
      <c r="B29" s="17"/>
      <c r="C29" s="16"/>
      <c r="D29" s="16"/>
      <c r="E29" s="16"/>
      <c r="F29" s="18"/>
      <c r="G29" s="19"/>
      <c r="H29" s="16"/>
      <c r="I29" s="17"/>
      <c r="J29" s="16"/>
      <c r="K29" s="20" t="str">
        <f t="shared" si="0"/>
        <v/>
      </c>
      <c r="L29" s="20" t="str">
        <f t="shared" si="1"/>
        <v/>
      </c>
      <c r="M29" s="20" t="str">
        <f t="shared" si="2"/>
        <v/>
      </c>
      <c r="N29" s="21" t="str">
        <f>IF($A29="","",SUMIFS(Receipts!$D:$D,Receipts!$B:$B,$A29,Receipts!$C:$C,$D29))</f>
        <v/>
      </c>
      <c r="O29" s="21" t="str">
        <f t="shared" si="3"/>
        <v/>
      </c>
      <c r="P29" s="20" t="str">
        <f t="shared" si="4"/>
        <v/>
      </c>
      <c r="Q29" s="22" t="str">
        <f>IF($A29="","",IF($J29="Yes","Short-closed",IF($O29=0,"Closed",IF(AND($I29&lt;&gt;"",Settings!$B$5&gt;$I29),"Overdue",IF($N29&gt;0,"Part received","Open")))))</f>
        <v/>
      </c>
      <c r="R29" s="22" t="str">
        <f>IF($Q29="Overdue",Settings!$B$5-$I29,"")</f>
        <v/>
      </c>
    </row>
    <row r="30" spans="1:18" x14ac:dyDescent="0.3">
      <c r="A30" s="16"/>
      <c r="B30" s="17"/>
      <c r="C30" s="16"/>
      <c r="D30" s="16"/>
      <c r="E30" s="16"/>
      <c r="F30" s="18"/>
      <c r="G30" s="19"/>
      <c r="H30" s="16"/>
      <c r="I30" s="17"/>
      <c r="J30" s="16"/>
      <c r="K30" s="20" t="str">
        <f t="shared" si="0"/>
        <v/>
      </c>
      <c r="L30" s="20" t="str">
        <f t="shared" si="1"/>
        <v/>
      </c>
      <c r="M30" s="20" t="str">
        <f t="shared" si="2"/>
        <v/>
      </c>
      <c r="N30" s="21" t="str">
        <f>IF($A30="","",SUMIFS(Receipts!$D:$D,Receipts!$B:$B,$A30,Receipts!$C:$C,$D30))</f>
        <v/>
      </c>
      <c r="O30" s="21" t="str">
        <f t="shared" si="3"/>
        <v/>
      </c>
      <c r="P30" s="20" t="str">
        <f t="shared" si="4"/>
        <v/>
      </c>
      <c r="Q30" s="22" t="str">
        <f>IF($A30="","",IF($J30="Yes","Short-closed",IF($O30=0,"Closed",IF(AND($I30&lt;&gt;"",Settings!$B$5&gt;$I30),"Overdue",IF($N30&gt;0,"Part received","Open")))))</f>
        <v/>
      </c>
      <c r="R30" s="22" t="str">
        <f>IF($Q30="Overdue",Settings!$B$5-$I30,"")</f>
        <v/>
      </c>
    </row>
    <row r="31" spans="1:18" x14ac:dyDescent="0.3">
      <c r="A31" s="16"/>
      <c r="B31" s="17"/>
      <c r="C31" s="16"/>
      <c r="D31" s="16"/>
      <c r="E31" s="16"/>
      <c r="F31" s="18"/>
      <c r="G31" s="19"/>
      <c r="H31" s="16"/>
      <c r="I31" s="17"/>
      <c r="J31" s="16"/>
      <c r="K31" s="20" t="str">
        <f t="shared" si="0"/>
        <v/>
      </c>
      <c r="L31" s="20" t="str">
        <f t="shared" si="1"/>
        <v/>
      </c>
      <c r="M31" s="20" t="str">
        <f t="shared" si="2"/>
        <v/>
      </c>
      <c r="N31" s="21" t="str">
        <f>IF($A31="","",SUMIFS(Receipts!$D:$D,Receipts!$B:$B,$A31,Receipts!$C:$C,$D31))</f>
        <v/>
      </c>
      <c r="O31" s="21" t="str">
        <f t="shared" si="3"/>
        <v/>
      </c>
      <c r="P31" s="20" t="str">
        <f t="shared" si="4"/>
        <v/>
      </c>
      <c r="Q31" s="22" t="str">
        <f>IF($A31="","",IF($J31="Yes","Short-closed",IF($O31=0,"Closed",IF(AND($I31&lt;&gt;"",Settings!$B$5&gt;$I31),"Overdue",IF($N31&gt;0,"Part received","Open")))))</f>
        <v/>
      </c>
      <c r="R31" s="22" t="str">
        <f>IF($Q31="Overdue",Settings!$B$5-$I31,"")</f>
        <v/>
      </c>
    </row>
    <row r="32" spans="1:18" x14ac:dyDescent="0.3">
      <c r="A32" s="16"/>
      <c r="B32" s="17"/>
      <c r="C32" s="16"/>
      <c r="D32" s="16"/>
      <c r="E32" s="16"/>
      <c r="F32" s="18"/>
      <c r="G32" s="19"/>
      <c r="H32" s="16"/>
      <c r="I32" s="17"/>
      <c r="J32" s="16"/>
      <c r="K32" s="20" t="str">
        <f t="shared" si="0"/>
        <v/>
      </c>
      <c r="L32" s="20" t="str">
        <f t="shared" si="1"/>
        <v/>
      </c>
      <c r="M32" s="20" t="str">
        <f t="shared" si="2"/>
        <v/>
      </c>
      <c r="N32" s="21" t="str">
        <f>IF($A32="","",SUMIFS(Receipts!$D:$D,Receipts!$B:$B,$A32,Receipts!$C:$C,$D32))</f>
        <v/>
      </c>
      <c r="O32" s="21" t="str">
        <f t="shared" si="3"/>
        <v/>
      </c>
      <c r="P32" s="20" t="str">
        <f t="shared" si="4"/>
        <v/>
      </c>
      <c r="Q32" s="22" t="str">
        <f>IF($A32="","",IF($J32="Yes","Short-closed",IF($O32=0,"Closed",IF(AND($I32&lt;&gt;"",Settings!$B$5&gt;$I32),"Overdue",IF($N32&gt;0,"Part received","Open")))))</f>
        <v/>
      </c>
      <c r="R32" s="22" t="str">
        <f>IF($Q32="Overdue",Settings!$B$5-$I32,"")</f>
        <v/>
      </c>
    </row>
    <row r="33" spans="1:18" x14ac:dyDescent="0.3">
      <c r="A33" s="16"/>
      <c r="B33" s="17"/>
      <c r="C33" s="16"/>
      <c r="D33" s="16"/>
      <c r="E33" s="16"/>
      <c r="F33" s="18"/>
      <c r="G33" s="19"/>
      <c r="H33" s="16"/>
      <c r="I33" s="17"/>
      <c r="J33" s="16"/>
      <c r="K33" s="20" t="str">
        <f t="shared" si="0"/>
        <v/>
      </c>
      <c r="L33" s="20" t="str">
        <f t="shared" si="1"/>
        <v/>
      </c>
      <c r="M33" s="20" t="str">
        <f t="shared" si="2"/>
        <v/>
      </c>
      <c r="N33" s="21" t="str">
        <f>IF($A33="","",SUMIFS(Receipts!$D:$D,Receipts!$B:$B,$A33,Receipts!$C:$C,$D33))</f>
        <v/>
      </c>
      <c r="O33" s="21" t="str">
        <f t="shared" si="3"/>
        <v/>
      </c>
      <c r="P33" s="20" t="str">
        <f t="shared" si="4"/>
        <v/>
      </c>
      <c r="Q33" s="22" t="str">
        <f>IF($A33="","",IF($J33="Yes","Short-closed",IF($O33=0,"Closed",IF(AND($I33&lt;&gt;"",Settings!$B$5&gt;$I33),"Overdue",IF($N33&gt;0,"Part received","Open")))))</f>
        <v/>
      </c>
      <c r="R33" s="22" t="str">
        <f>IF($Q33="Overdue",Settings!$B$5-$I33,"")</f>
        <v/>
      </c>
    </row>
    <row r="34" spans="1:18" x14ac:dyDescent="0.3">
      <c r="A34" s="16"/>
      <c r="B34" s="17"/>
      <c r="C34" s="16"/>
      <c r="D34" s="16"/>
      <c r="E34" s="16"/>
      <c r="F34" s="18"/>
      <c r="G34" s="19"/>
      <c r="H34" s="16"/>
      <c r="I34" s="17"/>
      <c r="J34" s="16"/>
      <c r="K34" s="20" t="str">
        <f t="shared" si="0"/>
        <v/>
      </c>
      <c r="L34" s="20" t="str">
        <f t="shared" si="1"/>
        <v/>
      </c>
      <c r="M34" s="20" t="str">
        <f t="shared" si="2"/>
        <v/>
      </c>
      <c r="N34" s="21" t="str">
        <f>IF($A34="","",SUMIFS(Receipts!$D:$D,Receipts!$B:$B,$A34,Receipts!$C:$C,$D34))</f>
        <v/>
      </c>
      <c r="O34" s="21" t="str">
        <f t="shared" si="3"/>
        <v/>
      </c>
      <c r="P34" s="20" t="str">
        <f t="shared" si="4"/>
        <v/>
      </c>
      <c r="Q34" s="22" t="str">
        <f>IF($A34="","",IF($J34="Yes","Short-closed",IF($O34=0,"Closed",IF(AND($I34&lt;&gt;"",Settings!$B$5&gt;$I34),"Overdue",IF($N34&gt;0,"Part received","Open")))))</f>
        <v/>
      </c>
      <c r="R34" s="22" t="str">
        <f>IF($Q34="Overdue",Settings!$B$5-$I34,"")</f>
        <v/>
      </c>
    </row>
    <row r="35" spans="1:18" x14ac:dyDescent="0.3">
      <c r="A35" s="16"/>
      <c r="B35" s="17"/>
      <c r="C35" s="16"/>
      <c r="D35" s="16"/>
      <c r="E35" s="16"/>
      <c r="F35" s="18"/>
      <c r="G35" s="19"/>
      <c r="H35" s="16"/>
      <c r="I35" s="17"/>
      <c r="J35" s="16"/>
      <c r="K35" s="20" t="str">
        <f t="shared" si="0"/>
        <v/>
      </c>
      <c r="L35" s="20" t="str">
        <f t="shared" si="1"/>
        <v/>
      </c>
      <c r="M35" s="20" t="str">
        <f t="shared" si="2"/>
        <v/>
      </c>
      <c r="N35" s="21" t="str">
        <f>IF($A35="","",SUMIFS(Receipts!$D:$D,Receipts!$B:$B,$A35,Receipts!$C:$C,$D35))</f>
        <v/>
      </c>
      <c r="O35" s="21" t="str">
        <f t="shared" si="3"/>
        <v/>
      </c>
      <c r="P35" s="20" t="str">
        <f t="shared" si="4"/>
        <v/>
      </c>
      <c r="Q35" s="22" t="str">
        <f>IF($A35="","",IF($J35="Yes","Short-closed",IF($O35=0,"Closed",IF(AND($I35&lt;&gt;"",Settings!$B$5&gt;$I35),"Overdue",IF($N35&gt;0,"Part received","Open")))))</f>
        <v/>
      </c>
      <c r="R35" s="22" t="str">
        <f>IF($Q35="Overdue",Settings!$B$5-$I35,"")</f>
        <v/>
      </c>
    </row>
    <row r="36" spans="1:18" x14ac:dyDescent="0.3">
      <c r="A36" s="16"/>
      <c r="B36" s="17"/>
      <c r="C36" s="16"/>
      <c r="D36" s="16"/>
      <c r="E36" s="16"/>
      <c r="F36" s="18"/>
      <c r="G36" s="19"/>
      <c r="H36" s="16"/>
      <c r="I36" s="17"/>
      <c r="J36" s="16"/>
      <c r="K36" s="20" t="str">
        <f t="shared" si="0"/>
        <v/>
      </c>
      <c r="L36" s="20" t="str">
        <f t="shared" si="1"/>
        <v/>
      </c>
      <c r="M36" s="20" t="str">
        <f t="shared" si="2"/>
        <v/>
      </c>
      <c r="N36" s="21" t="str">
        <f>IF($A36="","",SUMIFS(Receipts!$D:$D,Receipts!$B:$B,$A36,Receipts!$C:$C,$D36))</f>
        <v/>
      </c>
      <c r="O36" s="21" t="str">
        <f t="shared" si="3"/>
        <v/>
      </c>
      <c r="P36" s="20" t="str">
        <f t="shared" si="4"/>
        <v/>
      </c>
      <c r="Q36" s="22" t="str">
        <f>IF($A36="","",IF($J36="Yes","Short-closed",IF($O36=0,"Closed",IF(AND($I36&lt;&gt;"",Settings!$B$5&gt;$I36),"Overdue",IF($N36&gt;0,"Part received","Open")))))</f>
        <v/>
      </c>
      <c r="R36" s="22" t="str">
        <f>IF($Q36="Overdue",Settings!$B$5-$I36,"")</f>
        <v/>
      </c>
    </row>
    <row r="37" spans="1:18" x14ac:dyDescent="0.3">
      <c r="A37" s="16"/>
      <c r="B37" s="17"/>
      <c r="C37" s="16"/>
      <c r="D37" s="16"/>
      <c r="E37" s="16"/>
      <c r="F37" s="18"/>
      <c r="G37" s="19"/>
      <c r="H37" s="16"/>
      <c r="I37" s="17"/>
      <c r="J37" s="16"/>
      <c r="K37" s="20" t="str">
        <f t="shared" si="0"/>
        <v/>
      </c>
      <c r="L37" s="20" t="str">
        <f t="shared" si="1"/>
        <v/>
      </c>
      <c r="M37" s="20" t="str">
        <f t="shared" si="2"/>
        <v/>
      </c>
      <c r="N37" s="21" t="str">
        <f>IF($A37="","",SUMIFS(Receipts!$D:$D,Receipts!$B:$B,$A37,Receipts!$C:$C,$D37))</f>
        <v/>
      </c>
      <c r="O37" s="21" t="str">
        <f t="shared" si="3"/>
        <v/>
      </c>
      <c r="P37" s="20" t="str">
        <f t="shared" si="4"/>
        <v/>
      </c>
      <c r="Q37" s="22" t="str">
        <f>IF($A37="","",IF($J37="Yes","Short-closed",IF($O37=0,"Closed",IF(AND($I37&lt;&gt;"",Settings!$B$5&gt;$I37),"Overdue",IF($N37&gt;0,"Part received","Open")))))</f>
        <v/>
      </c>
      <c r="R37" s="22" t="str">
        <f>IF($Q37="Overdue",Settings!$B$5-$I37,"")</f>
        <v/>
      </c>
    </row>
    <row r="38" spans="1:18" x14ac:dyDescent="0.3">
      <c r="A38" s="16"/>
      <c r="B38" s="17"/>
      <c r="C38" s="16"/>
      <c r="D38" s="16"/>
      <c r="E38" s="16"/>
      <c r="F38" s="18"/>
      <c r="G38" s="19"/>
      <c r="H38" s="16"/>
      <c r="I38" s="17"/>
      <c r="J38" s="16"/>
      <c r="K38" s="20" t="str">
        <f t="shared" si="0"/>
        <v/>
      </c>
      <c r="L38" s="20" t="str">
        <f t="shared" si="1"/>
        <v/>
      </c>
      <c r="M38" s="20" t="str">
        <f t="shared" si="2"/>
        <v/>
      </c>
      <c r="N38" s="21" t="str">
        <f>IF($A38="","",SUMIFS(Receipts!$D:$D,Receipts!$B:$B,$A38,Receipts!$C:$C,$D38))</f>
        <v/>
      </c>
      <c r="O38" s="21" t="str">
        <f t="shared" si="3"/>
        <v/>
      </c>
      <c r="P38" s="20" t="str">
        <f t="shared" si="4"/>
        <v/>
      </c>
      <c r="Q38" s="22" t="str">
        <f>IF($A38="","",IF($J38="Yes","Short-closed",IF($O38=0,"Closed",IF(AND($I38&lt;&gt;"",Settings!$B$5&gt;$I38),"Overdue",IF($N38&gt;0,"Part received","Open")))))</f>
        <v/>
      </c>
      <c r="R38" s="22" t="str">
        <f>IF($Q38="Overdue",Settings!$B$5-$I38,"")</f>
        <v/>
      </c>
    </row>
    <row r="39" spans="1:18" x14ac:dyDescent="0.3">
      <c r="A39" s="16"/>
      <c r="B39" s="17"/>
      <c r="C39" s="16"/>
      <c r="D39" s="16"/>
      <c r="E39" s="16"/>
      <c r="F39" s="18"/>
      <c r="G39" s="19"/>
      <c r="H39" s="16"/>
      <c r="I39" s="17"/>
      <c r="J39" s="16"/>
      <c r="K39" s="20" t="str">
        <f t="shared" si="0"/>
        <v/>
      </c>
      <c r="L39" s="20" t="str">
        <f t="shared" si="1"/>
        <v/>
      </c>
      <c r="M39" s="20" t="str">
        <f t="shared" si="2"/>
        <v/>
      </c>
      <c r="N39" s="21" t="str">
        <f>IF($A39="","",SUMIFS(Receipts!$D:$D,Receipts!$B:$B,$A39,Receipts!$C:$C,$D39))</f>
        <v/>
      </c>
      <c r="O39" s="21" t="str">
        <f t="shared" si="3"/>
        <v/>
      </c>
      <c r="P39" s="20" t="str">
        <f t="shared" si="4"/>
        <v/>
      </c>
      <c r="Q39" s="22" t="str">
        <f>IF($A39="","",IF($J39="Yes","Short-closed",IF($O39=0,"Closed",IF(AND($I39&lt;&gt;"",Settings!$B$5&gt;$I39),"Overdue",IF($N39&gt;0,"Part received","Open")))))</f>
        <v/>
      </c>
      <c r="R39" s="22" t="str">
        <f>IF($Q39="Overdue",Settings!$B$5-$I39,"")</f>
        <v/>
      </c>
    </row>
    <row r="40" spans="1:18" x14ac:dyDescent="0.3">
      <c r="A40" s="16"/>
      <c r="B40" s="17"/>
      <c r="C40" s="16"/>
      <c r="D40" s="16"/>
      <c r="E40" s="16"/>
      <c r="F40" s="18"/>
      <c r="G40" s="19"/>
      <c r="H40" s="16"/>
      <c r="I40" s="17"/>
      <c r="J40" s="16"/>
      <c r="K40" s="20" t="str">
        <f t="shared" si="0"/>
        <v/>
      </c>
      <c r="L40" s="20" t="str">
        <f t="shared" si="1"/>
        <v/>
      </c>
      <c r="M40" s="20" t="str">
        <f t="shared" si="2"/>
        <v/>
      </c>
      <c r="N40" s="21" t="str">
        <f>IF($A40="","",SUMIFS(Receipts!$D:$D,Receipts!$B:$B,$A40,Receipts!$C:$C,$D40))</f>
        <v/>
      </c>
      <c r="O40" s="21" t="str">
        <f t="shared" si="3"/>
        <v/>
      </c>
      <c r="P40" s="20" t="str">
        <f t="shared" si="4"/>
        <v/>
      </c>
      <c r="Q40" s="22" t="str">
        <f>IF($A40="","",IF($J40="Yes","Short-closed",IF($O40=0,"Closed",IF(AND($I40&lt;&gt;"",Settings!$B$5&gt;$I40),"Overdue",IF($N40&gt;0,"Part received","Open")))))</f>
        <v/>
      </c>
      <c r="R40" s="22" t="str">
        <f>IF($Q40="Overdue",Settings!$B$5-$I40,"")</f>
        <v/>
      </c>
    </row>
    <row r="41" spans="1:18" x14ac:dyDescent="0.3">
      <c r="A41" s="16"/>
      <c r="B41" s="17"/>
      <c r="C41" s="16"/>
      <c r="D41" s="16"/>
      <c r="E41" s="16"/>
      <c r="F41" s="18"/>
      <c r="G41" s="19"/>
      <c r="H41" s="16"/>
      <c r="I41" s="17"/>
      <c r="J41" s="16"/>
      <c r="K41" s="20" t="str">
        <f t="shared" si="0"/>
        <v/>
      </c>
      <c r="L41" s="20" t="str">
        <f t="shared" si="1"/>
        <v/>
      </c>
      <c r="M41" s="20" t="str">
        <f t="shared" si="2"/>
        <v/>
      </c>
      <c r="N41" s="21" t="str">
        <f>IF($A41="","",SUMIFS(Receipts!$D:$D,Receipts!$B:$B,$A41,Receipts!$C:$C,$D41))</f>
        <v/>
      </c>
      <c r="O41" s="21" t="str">
        <f t="shared" si="3"/>
        <v/>
      </c>
      <c r="P41" s="20" t="str">
        <f t="shared" si="4"/>
        <v/>
      </c>
      <c r="Q41" s="22" t="str">
        <f>IF($A41="","",IF($J41="Yes","Short-closed",IF($O41=0,"Closed",IF(AND($I41&lt;&gt;"",Settings!$B$5&gt;$I41),"Overdue",IF($N41&gt;0,"Part received","Open")))))</f>
        <v/>
      </c>
      <c r="R41" s="22" t="str">
        <f>IF($Q41="Overdue",Settings!$B$5-$I41,"")</f>
        <v/>
      </c>
    </row>
    <row r="42" spans="1:18" x14ac:dyDescent="0.3">
      <c r="A42" s="16"/>
      <c r="B42" s="17"/>
      <c r="C42" s="16"/>
      <c r="D42" s="16"/>
      <c r="E42" s="16"/>
      <c r="F42" s="18"/>
      <c r="G42" s="19"/>
      <c r="H42" s="16"/>
      <c r="I42" s="17"/>
      <c r="J42" s="16"/>
      <c r="K42" s="20" t="str">
        <f t="shared" si="0"/>
        <v/>
      </c>
      <c r="L42" s="20" t="str">
        <f t="shared" si="1"/>
        <v/>
      </c>
      <c r="M42" s="20" t="str">
        <f t="shared" si="2"/>
        <v/>
      </c>
      <c r="N42" s="21" t="str">
        <f>IF($A42="","",SUMIFS(Receipts!$D:$D,Receipts!$B:$B,$A42,Receipts!$C:$C,$D42))</f>
        <v/>
      </c>
      <c r="O42" s="21" t="str">
        <f t="shared" si="3"/>
        <v/>
      </c>
      <c r="P42" s="20" t="str">
        <f t="shared" si="4"/>
        <v/>
      </c>
      <c r="Q42" s="22" t="str">
        <f>IF($A42="","",IF($J42="Yes","Short-closed",IF($O42=0,"Closed",IF(AND($I42&lt;&gt;"",Settings!$B$5&gt;$I42),"Overdue",IF($N42&gt;0,"Part received","Open")))))</f>
        <v/>
      </c>
      <c r="R42" s="22" t="str">
        <f>IF($Q42="Overdue",Settings!$B$5-$I42,"")</f>
        <v/>
      </c>
    </row>
    <row r="43" spans="1:18" x14ac:dyDescent="0.3">
      <c r="A43" s="16"/>
      <c r="B43" s="17"/>
      <c r="C43" s="16"/>
      <c r="D43" s="16"/>
      <c r="E43" s="16"/>
      <c r="F43" s="18"/>
      <c r="G43" s="19"/>
      <c r="H43" s="16"/>
      <c r="I43" s="17"/>
      <c r="J43" s="16"/>
      <c r="K43" s="20" t="str">
        <f t="shared" si="0"/>
        <v/>
      </c>
      <c r="L43" s="20" t="str">
        <f t="shared" si="1"/>
        <v/>
      </c>
      <c r="M43" s="20" t="str">
        <f t="shared" si="2"/>
        <v/>
      </c>
      <c r="N43" s="21" t="str">
        <f>IF($A43="","",SUMIFS(Receipts!$D:$D,Receipts!$B:$B,$A43,Receipts!$C:$C,$D43))</f>
        <v/>
      </c>
      <c r="O43" s="21" t="str">
        <f t="shared" si="3"/>
        <v/>
      </c>
      <c r="P43" s="20" t="str">
        <f t="shared" si="4"/>
        <v/>
      </c>
      <c r="Q43" s="22" t="str">
        <f>IF($A43="","",IF($J43="Yes","Short-closed",IF($O43=0,"Closed",IF(AND($I43&lt;&gt;"",Settings!$B$5&gt;$I43),"Overdue",IF($N43&gt;0,"Part received","Open")))))</f>
        <v/>
      </c>
      <c r="R43" s="22" t="str">
        <f>IF($Q43="Overdue",Settings!$B$5-$I43,"")</f>
        <v/>
      </c>
    </row>
    <row r="44" spans="1:18" x14ac:dyDescent="0.3">
      <c r="A44" s="16"/>
      <c r="B44" s="17"/>
      <c r="C44" s="16"/>
      <c r="D44" s="16"/>
      <c r="E44" s="16"/>
      <c r="F44" s="18"/>
      <c r="G44" s="19"/>
      <c r="H44" s="16"/>
      <c r="I44" s="17"/>
      <c r="J44" s="16"/>
      <c r="K44" s="20" t="str">
        <f t="shared" si="0"/>
        <v/>
      </c>
      <c r="L44" s="20" t="str">
        <f t="shared" si="1"/>
        <v/>
      </c>
      <c r="M44" s="20" t="str">
        <f t="shared" si="2"/>
        <v/>
      </c>
      <c r="N44" s="21" t="str">
        <f>IF($A44="","",SUMIFS(Receipts!$D:$D,Receipts!$B:$B,$A44,Receipts!$C:$C,$D44))</f>
        <v/>
      </c>
      <c r="O44" s="21" t="str">
        <f t="shared" si="3"/>
        <v/>
      </c>
      <c r="P44" s="20" t="str">
        <f t="shared" si="4"/>
        <v/>
      </c>
      <c r="Q44" s="22" t="str">
        <f>IF($A44="","",IF($J44="Yes","Short-closed",IF($O44=0,"Closed",IF(AND($I44&lt;&gt;"",Settings!$B$5&gt;$I44),"Overdue",IF($N44&gt;0,"Part received","Open")))))</f>
        <v/>
      </c>
      <c r="R44" s="22" t="str">
        <f>IF($Q44="Overdue",Settings!$B$5-$I44,"")</f>
        <v/>
      </c>
    </row>
    <row r="45" spans="1:18" x14ac:dyDescent="0.3">
      <c r="A45" s="16"/>
      <c r="B45" s="17"/>
      <c r="C45" s="16"/>
      <c r="D45" s="16"/>
      <c r="E45" s="16"/>
      <c r="F45" s="18"/>
      <c r="G45" s="19"/>
      <c r="H45" s="16"/>
      <c r="I45" s="17"/>
      <c r="J45" s="16"/>
      <c r="K45" s="20" t="str">
        <f t="shared" si="0"/>
        <v/>
      </c>
      <c r="L45" s="20" t="str">
        <f t="shared" si="1"/>
        <v/>
      </c>
      <c r="M45" s="20" t="str">
        <f t="shared" si="2"/>
        <v/>
      </c>
      <c r="N45" s="21" t="str">
        <f>IF($A45="","",SUMIFS(Receipts!$D:$D,Receipts!$B:$B,$A45,Receipts!$C:$C,$D45))</f>
        <v/>
      </c>
      <c r="O45" s="21" t="str">
        <f t="shared" si="3"/>
        <v/>
      </c>
      <c r="P45" s="20" t="str">
        <f t="shared" si="4"/>
        <v/>
      </c>
      <c r="Q45" s="22" t="str">
        <f>IF($A45="","",IF($J45="Yes","Short-closed",IF($O45=0,"Closed",IF(AND($I45&lt;&gt;"",Settings!$B$5&gt;$I45),"Overdue",IF($N45&gt;0,"Part received","Open")))))</f>
        <v/>
      </c>
      <c r="R45" s="22" t="str">
        <f>IF($Q45="Overdue",Settings!$B$5-$I45,"")</f>
        <v/>
      </c>
    </row>
    <row r="46" spans="1:18" x14ac:dyDescent="0.3">
      <c r="A46" s="16"/>
      <c r="B46" s="17"/>
      <c r="C46" s="16"/>
      <c r="D46" s="16"/>
      <c r="E46" s="16"/>
      <c r="F46" s="18"/>
      <c r="G46" s="19"/>
      <c r="H46" s="16"/>
      <c r="I46" s="17"/>
      <c r="J46" s="16"/>
      <c r="K46" s="20" t="str">
        <f t="shared" si="0"/>
        <v/>
      </c>
      <c r="L46" s="20" t="str">
        <f t="shared" si="1"/>
        <v/>
      </c>
      <c r="M46" s="20" t="str">
        <f t="shared" si="2"/>
        <v/>
      </c>
      <c r="N46" s="21" t="str">
        <f>IF($A46="","",SUMIFS(Receipts!$D:$D,Receipts!$B:$B,$A46,Receipts!$C:$C,$D46))</f>
        <v/>
      </c>
      <c r="O46" s="21" t="str">
        <f t="shared" si="3"/>
        <v/>
      </c>
      <c r="P46" s="20" t="str">
        <f t="shared" si="4"/>
        <v/>
      </c>
      <c r="Q46" s="22" t="str">
        <f>IF($A46="","",IF($J46="Yes","Short-closed",IF($O46=0,"Closed",IF(AND($I46&lt;&gt;"",Settings!$B$5&gt;$I46),"Overdue",IF($N46&gt;0,"Part received","Open")))))</f>
        <v/>
      </c>
      <c r="R46" s="22" t="str">
        <f>IF($Q46="Overdue",Settings!$B$5-$I46,"")</f>
        <v/>
      </c>
    </row>
    <row r="47" spans="1:18" x14ac:dyDescent="0.3">
      <c r="A47" s="16"/>
      <c r="B47" s="17"/>
      <c r="C47" s="16"/>
      <c r="D47" s="16"/>
      <c r="E47" s="16"/>
      <c r="F47" s="18"/>
      <c r="G47" s="19"/>
      <c r="H47" s="16"/>
      <c r="I47" s="17"/>
      <c r="J47" s="16"/>
      <c r="K47" s="20" t="str">
        <f t="shared" si="0"/>
        <v/>
      </c>
      <c r="L47" s="20" t="str">
        <f t="shared" si="1"/>
        <v/>
      </c>
      <c r="M47" s="20" t="str">
        <f t="shared" si="2"/>
        <v/>
      </c>
      <c r="N47" s="21" t="str">
        <f>IF($A47="","",SUMIFS(Receipts!$D:$D,Receipts!$B:$B,$A47,Receipts!$C:$C,$D47))</f>
        <v/>
      </c>
      <c r="O47" s="21" t="str">
        <f t="shared" si="3"/>
        <v/>
      </c>
      <c r="P47" s="20" t="str">
        <f t="shared" si="4"/>
        <v/>
      </c>
      <c r="Q47" s="22" t="str">
        <f>IF($A47="","",IF($J47="Yes","Short-closed",IF($O47=0,"Closed",IF(AND($I47&lt;&gt;"",Settings!$B$5&gt;$I47),"Overdue",IF($N47&gt;0,"Part received","Open")))))</f>
        <v/>
      </c>
      <c r="R47" s="22" t="str">
        <f>IF($Q47="Overdue",Settings!$B$5-$I47,"")</f>
        <v/>
      </c>
    </row>
    <row r="48" spans="1:18" x14ac:dyDescent="0.3">
      <c r="A48" s="16"/>
      <c r="B48" s="17"/>
      <c r="C48" s="16"/>
      <c r="D48" s="16"/>
      <c r="E48" s="16"/>
      <c r="F48" s="18"/>
      <c r="G48" s="19"/>
      <c r="H48" s="16"/>
      <c r="I48" s="17"/>
      <c r="J48" s="16"/>
      <c r="K48" s="20" t="str">
        <f t="shared" si="0"/>
        <v/>
      </c>
      <c r="L48" s="20" t="str">
        <f t="shared" si="1"/>
        <v/>
      </c>
      <c r="M48" s="20" t="str">
        <f t="shared" si="2"/>
        <v/>
      </c>
      <c r="N48" s="21" t="str">
        <f>IF($A48="","",SUMIFS(Receipts!$D:$D,Receipts!$B:$B,$A48,Receipts!$C:$C,$D48))</f>
        <v/>
      </c>
      <c r="O48" s="21" t="str">
        <f t="shared" si="3"/>
        <v/>
      </c>
      <c r="P48" s="20" t="str">
        <f t="shared" si="4"/>
        <v/>
      </c>
      <c r="Q48" s="22" t="str">
        <f>IF($A48="","",IF($J48="Yes","Short-closed",IF($O48=0,"Closed",IF(AND($I48&lt;&gt;"",Settings!$B$5&gt;$I48),"Overdue",IF($N48&gt;0,"Part received","Open")))))</f>
        <v/>
      </c>
      <c r="R48" s="22" t="str">
        <f>IF($Q48="Overdue",Settings!$B$5-$I48,"")</f>
        <v/>
      </c>
    </row>
    <row r="49" spans="1:18" x14ac:dyDescent="0.3">
      <c r="A49" s="16"/>
      <c r="B49" s="17"/>
      <c r="C49" s="16"/>
      <c r="D49" s="16"/>
      <c r="E49" s="16"/>
      <c r="F49" s="18"/>
      <c r="G49" s="19"/>
      <c r="H49" s="16"/>
      <c r="I49" s="17"/>
      <c r="J49" s="16"/>
      <c r="K49" s="20" t="str">
        <f t="shared" si="0"/>
        <v/>
      </c>
      <c r="L49" s="20" t="str">
        <f t="shared" si="1"/>
        <v/>
      </c>
      <c r="M49" s="20" t="str">
        <f t="shared" si="2"/>
        <v/>
      </c>
      <c r="N49" s="21" t="str">
        <f>IF($A49="","",SUMIFS(Receipts!$D:$D,Receipts!$B:$B,$A49,Receipts!$C:$C,$D49))</f>
        <v/>
      </c>
      <c r="O49" s="21" t="str">
        <f t="shared" si="3"/>
        <v/>
      </c>
      <c r="P49" s="20" t="str">
        <f t="shared" si="4"/>
        <v/>
      </c>
      <c r="Q49" s="22" t="str">
        <f>IF($A49="","",IF($J49="Yes","Short-closed",IF($O49=0,"Closed",IF(AND($I49&lt;&gt;"",Settings!$B$5&gt;$I49),"Overdue",IF($N49&gt;0,"Part received","Open")))))</f>
        <v/>
      </c>
      <c r="R49" s="22" t="str">
        <f>IF($Q49="Overdue",Settings!$B$5-$I49,"")</f>
        <v/>
      </c>
    </row>
    <row r="50" spans="1:18" x14ac:dyDescent="0.3">
      <c r="A50" s="16"/>
      <c r="B50" s="17"/>
      <c r="C50" s="16"/>
      <c r="D50" s="16"/>
      <c r="E50" s="16"/>
      <c r="F50" s="18"/>
      <c r="G50" s="19"/>
      <c r="H50" s="16"/>
      <c r="I50" s="17"/>
      <c r="J50" s="16"/>
      <c r="K50" s="20" t="str">
        <f t="shared" si="0"/>
        <v/>
      </c>
      <c r="L50" s="20" t="str">
        <f t="shared" si="1"/>
        <v/>
      </c>
      <c r="M50" s="20" t="str">
        <f t="shared" si="2"/>
        <v/>
      </c>
      <c r="N50" s="21" t="str">
        <f>IF($A50="","",SUMIFS(Receipts!$D:$D,Receipts!$B:$B,$A50,Receipts!$C:$C,$D50))</f>
        <v/>
      </c>
      <c r="O50" s="21" t="str">
        <f t="shared" si="3"/>
        <v/>
      </c>
      <c r="P50" s="20" t="str">
        <f t="shared" si="4"/>
        <v/>
      </c>
      <c r="Q50" s="22" t="str">
        <f>IF($A50="","",IF($J50="Yes","Short-closed",IF($O50=0,"Closed",IF(AND($I50&lt;&gt;"",Settings!$B$5&gt;$I50),"Overdue",IF($N50&gt;0,"Part received","Open")))))</f>
        <v/>
      </c>
      <c r="R50" s="22" t="str">
        <f>IF($Q50="Overdue",Settings!$B$5-$I50,"")</f>
        <v/>
      </c>
    </row>
    <row r="51" spans="1:18" x14ac:dyDescent="0.3">
      <c r="A51" s="16"/>
      <c r="B51" s="17"/>
      <c r="C51" s="16"/>
      <c r="D51" s="16"/>
      <c r="E51" s="16"/>
      <c r="F51" s="18"/>
      <c r="G51" s="19"/>
      <c r="H51" s="16"/>
      <c r="I51" s="17"/>
      <c r="J51" s="16"/>
      <c r="K51" s="20" t="str">
        <f t="shared" si="0"/>
        <v/>
      </c>
      <c r="L51" s="20" t="str">
        <f t="shared" si="1"/>
        <v/>
      </c>
      <c r="M51" s="20" t="str">
        <f t="shared" si="2"/>
        <v/>
      </c>
      <c r="N51" s="21" t="str">
        <f>IF($A51="","",SUMIFS(Receipts!$D:$D,Receipts!$B:$B,$A51,Receipts!$C:$C,$D51))</f>
        <v/>
      </c>
      <c r="O51" s="21" t="str">
        <f t="shared" si="3"/>
        <v/>
      </c>
      <c r="P51" s="20" t="str">
        <f t="shared" si="4"/>
        <v/>
      </c>
      <c r="Q51" s="22" t="str">
        <f>IF($A51="","",IF($J51="Yes","Short-closed",IF($O51=0,"Closed",IF(AND($I51&lt;&gt;"",Settings!$B$5&gt;$I51),"Overdue",IF($N51&gt;0,"Part received","Open")))))</f>
        <v/>
      </c>
      <c r="R51" s="22" t="str">
        <f>IF($Q51="Overdue",Settings!$B$5-$I51,"")</f>
        <v/>
      </c>
    </row>
    <row r="52" spans="1:18" x14ac:dyDescent="0.3">
      <c r="A52" s="16"/>
      <c r="B52" s="17"/>
      <c r="C52" s="16"/>
      <c r="D52" s="16"/>
      <c r="E52" s="16"/>
      <c r="F52" s="18"/>
      <c r="G52" s="19"/>
      <c r="H52" s="16"/>
      <c r="I52" s="17"/>
      <c r="J52" s="16"/>
      <c r="K52" s="20" t="str">
        <f t="shared" si="0"/>
        <v/>
      </c>
      <c r="L52" s="20" t="str">
        <f t="shared" si="1"/>
        <v/>
      </c>
      <c r="M52" s="20" t="str">
        <f t="shared" si="2"/>
        <v/>
      </c>
      <c r="N52" s="21" t="str">
        <f>IF($A52="","",SUMIFS(Receipts!$D:$D,Receipts!$B:$B,$A52,Receipts!$C:$C,$D52))</f>
        <v/>
      </c>
      <c r="O52" s="21" t="str">
        <f t="shared" si="3"/>
        <v/>
      </c>
      <c r="P52" s="20" t="str">
        <f t="shared" si="4"/>
        <v/>
      </c>
      <c r="Q52" s="22" t="str">
        <f>IF($A52="","",IF($J52="Yes","Short-closed",IF($O52=0,"Closed",IF(AND($I52&lt;&gt;"",Settings!$B$5&gt;$I52),"Overdue",IF($N52&gt;0,"Part received","Open")))))</f>
        <v/>
      </c>
      <c r="R52" s="22" t="str">
        <f>IF($Q52="Overdue",Settings!$B$5-$I52,"")</f>
        <v/>
      </c>
    </row>
    <row r="53" spans="1:18" x14ac:dyDescent="0.3">
      <c r="A53" s="16"/>
      <c r="B53" s="17"/>
      <c r="C53" s="16"/>
      <c r="D53" s="16"/>
      <c r="E53" s="16"/>
      <c r="F53" s="18"/>
      <c r="G53" s="19"/>
      <c r="H53" s="16"/>
      <c r="I53" s="17"/>
      <c r="J53" s="16"/>
      <c r="K53" s="20" t="str">
        <f t="shared" si="0"/>
        <v/>
      </c>
      <c r="L53" s="20" t="str">
        <f t="shared" si="1"/>
        <v/>
      </c>
      <c r="M53" s="20" t="str">
        <f t="shared" si="2"/>
        <v/>
      </c>
      <c r="N53" s="21" t="str">
        <f>IF($A53="","",SUMIFS(Receipts!$D:$D,Receipts!$B:$B,$A53,Receipts!$C:$C,$D53))</f>
        <v/>
      </c>
      <c r="O53" s="21" t="str">
        <f t="shared" si="3"/>
        <v/>
      </c>
      <c r="P53" s="20" t="str">
        <f t="shared" si="4"/>
        <v/>
      </c>
      <c r="Q53" s="22" t="str">
        <f>IF($A53="","",IF($J53="Yes","Short-closed",IF($O53=0,"Closed",IF(AND($I53&lt;&gt;"",Settings!$B$5&gt;$I53),"Overdue",IF($N53&gt;0,"Part received","Open")))))</f>
        <v/>
      </c>
      <c r="R53" s="22" t="str">
        <f>IF($Q53="Overdue",Settings!$B$5-$I53,"")</f>
        <v/>
      </c>
    </row>
    <row r="54" spans="1:18" x14ac:dyDescent="0.3">
      <c r="A54" s="16"/>
      <c r="B54" s="17"/>
      <c r="C54" s="16"/>
      <c r="D54" s="16"/>
      <c r="E54" s="16"/>
      <c r="F54" s="18"/>
      <c r="G54" s="19"/>
      <c r="H54" s="16"/>
      <c r="I54" s="17"/>
      <c r="J54" s="16"/>
      <c r="K54" s="20" t="str">
        <f t="shared" si="0"/>
        <v/>
      </c>
      <c r="L54" s="20" t="str">
        <f t="shared" si="1"/>
        <v/>
      </c>
      <c r="M54" s="20" t="str">
        <f t="shared" si="2"/>
        <v/>
      </c>
      <c r="N54" s="21" t="str">
        <f>IF($A54="","",SUMIFS(Receipts!$D:$D,Receipts!$B:$B,$A54,Receipts!$C:$C,$D54))</f>
        <v/>
      </c>
      <c r="O54" s="21" t="str">
        <f t="shared" si="3"/>
        <v/>
      </c>
      <c r="P54" s="20" t="str">
        <f t="shared" si="4"/>
        <v/>
      </c>
      <c r="Q54" s="22" t="str">
        <f>IF($A54="","",IF($J54="Yes","Short-closed",IF($O54=0,"Closed",IF(AND($I54&lt;&gt;"",Settings!$B$5&gt;$I54),"Overdue",IF($N54&gt;0,"Part received","Open")))))</f>
        <v/>
      </c>
      <c r="R54" s="22" t="str">
        <f>IF($Q54="Overdue",Settings!$B$5-$I54,"")</f>
        <v/>
      </c>
    </row>
    <row r="55" spans="1:18" x14ac:dyDescent="0.3">
      <c r="A55" s="16"/>
      <c r="B55" s="17"/>
      <c r="C55" s="16"/>
      <c r="D55" s="16"/>
      <c r="E55" s="16"/>
      <c r="F55" s="18"/>
      <c r="G55" s="19"/>
      <c r="H55" s="16"/>
      <c r="I55" s="17"/>
      <c r="J55" s="16"/>
      <c r="K55" s="20" t="str">
        <f t="shared" si="0"/>
        <v/>
      </c>
      <c r="L55" s="20" t="str">
        <f t="shared" si="1"/>
        <v/>
      </c>
      <c r="M55" s="20" t="str">
        <f t="shared" si="2"/>
        <v/>
      </c>
      <c r="N55" s="21" t="str">
        <f>IF($A55="","",SUMIFS(Receipts!$D:$D,Receipts!$B:$B,$A55,Receipts!$C:$C,$D55))</f>
        <v/>
      </c>
      <c r="O55" s="21" t="str">
        <f t="shared" si="3"/>
        <v/>
      </c>
      <c r="P55" s="20" t="str">
        <f t="shared" si="4"/>
        <v/>
      </c>
      <c r="Q55" s="22" t="str">
        <f>IF($A55="","",IF($J55="Yes","Short-closed",IF($O55=0,"Closed",IF(AND($I55&lt;&gt;"",Settings!$B$5&gt;$I55),"Overdue",IF($N55&gt;0,"Part received","Open")))))</f>
        <v/>
      </c>
      <c r="R55" s="22" t="str">
        <f>IF($Q55="Overdue",Settings!$B$5-$I55,"")</f>
        <v/>
      </c>
    </row>
    <row r="56" spans="1:18" x14ac:dyDescent="0.3">
      <c r="A56" s="16"/>
      <c r="B56" s="17"/>
      <c r="C56" s="16"/>
      <c r="D56" s="16"/>
      <c r="E56" s="16"/>
      <c r="F56" s="18"/>
      <c r="G56" s="19"/>
      <c r="H56" s="16"/>
      <c r="I56" s="17"/>
      <c r="J56" s="16"/>
      <c r="K56" s="20" t="str">
        <f t="shared" si="0"/>
        <v/>
      </c>
      <c r="L56" s="20" t="str">
        <f t="shared" si="1"/>
        <v/>
      </c>
      <c r="M56" s="20" t="str">
        <f t="shared" si="2"/>
        <v/>
      </c>
      <c r="N56" s="21" t="str">
        <f>IF($A56="","",SUMIFS(Receipts!$D:$D,Receipts!$B:$B,$A56,Receipts!$C:$C,$D56))</f>
        <v/>
      </c>
      <c r="O56" s="21" t="str">
        <f t="shared" si="3"/>
        <v/>
      </c>
      <c r="P56" s="20" t="str">
        <f t="shared" si="4"/>
        <v/>
      </c>
      <c r="Q56" s="22" t="str">
        <f>IF($A56="","",IF($J56="Yes","Short-closed",IF($O56=0,"Closed",IF(AND($I56&lt;&gt;"",Settings!$B$5&gt;$I56),"Overdue",IF($N56&gt;0,"Part received","Open")))))</f>
        <v/>
      </c>
      <c r="R56" s="22" t="str">
        <f>IF($Q56="Overdue",Settings!$B$5-$I56,"")</f>
        <v/>
      </c>
    </row>
    <row r="57" spans="1:18" x14ac:dyDescent="0.3">
      <c r="A57" s="16"/>
      <c r="B57" s="17"/>
      <c r="C57" s="16"/>
      <c r="D57" s="16"/>
      <c r="E57" s="16"/>
      <c r="F57" s="18"/>
      <c r="G57" s="19"/>
      <c r="H57" s="16"/>
      <c r="I57" s="17"/>
      <c r="J57" s="16"/>
      <c r="K57" s="20" t="str">
        <f t="shared" si="0"/>
        <v/>
      </c>
      <c r="L57" s="20" t="str">
        <f t="shared" si="1"/>
        <v/>
      </c>
      <c r="M57" s="20" t="str">
        <f t="shared" si="2"/>
        <v/>
      </c>
      <c r="N57" s="21" t="str">
        <f>IF($A57="","",SUMIFS(Receipts!$D:$D,Receipts!$B:$B,$A57,Receipts!$C:$C,$D57))</f>
        <v/>
      </c>
      <c r="O57" s="21" t="str">
        <f t="shared" si="3"/>
        <v/>
      </c>
      <c r="P57" s="20" t="str">
        <f t="shared" si="4"/>
        <v/>
      </c>
      <c r="Q57" s="22" t="str">
        <f>IF($A57="","",IF($J57="Yes","Short-closed",IF($O57=0,"Closed",IF(AND($I57&lt;&gt;"",Settings!$B$5&gt;$I57),"Overdue",IF($N57&gt;0,"Part received","Open")))))</f>
        <v/>
      </c>
      <c r="R57" s="22" t="str">
        <f>IF($Q57="Overdue",Settings!$B$5-$I57,"")</f>
        <v/>
      </c>
    </row>
    <row r="58" spans="1:18" x14ac:dyDescent="0.3">
      <c r="A58" s="16"/>
      <c r="B58" s="17"/>
      <c r="C58" s="16"/>
      <c r="D58" s="16"/>
      <c r="E58" s="16"/>
      <c r="F58" s="18"/>
      <c r="G58" s="19"/>
      <c r="H58" s="16"/>
      <c r="I58" s="17"/>
      <c r="J58" s="16"/>
      <c r="K58" s="20" t="str">
        <f t="shared" si="0"/>
        <v/>
      </c>
      <c r="L58" s="20" t="str">
        <f t="shared" si="1"/>
        <v/>
      </c>
      <c r="M58" s="20" t="str">
        <f t="shared" si="2"/>
        <v/>
      </c>
      <c r="N58" s="21" t="str">
        <f>IF($A58="","",SUMIFS(Receipts!$D:$D,Receipts!$B:$B,$A58,Receipts!$C:$C,$D58))</f>
        <v/>
      </c>
      <c r="O58" s="21" t="str">
        <f t="shared" si="3"/>
        <v/>
      </c>
      <c r="P58" s="20" t="str">
        <f t="shared" si="4"/>
        <v/>
      </c>
      <c r="Q58" s="22" t="str">
        <f>IF($A58="","",IF($J58="Yes","Short-closed",IF($O58=0,"Closed",IF(AND($I58&lt;&gt;"",Settings!$B$5&gt;$I58),"Overdue",IF($N58&gt;0,"Part received","Open")))))</f>
        <v/>
      </c>
      <c r="R58" s="22" t="str">
        <f>IF($Q58="Overdue",Settings!$B$5-$I58,"")</f>
        <v/>
      </c>
    </row>
    <row r="59" spans="1:18" x14ac:dyDescent="0.3">
      <c r="A59" s="16"/>
      <c r="B59" s="17"/>
      <c r="C59" s="16"/>
      <c r="D59" s="16"/>
      <c r="E59" s="16"/>
      <c r="F59" s="18"/>
      <c r="G59" s="19"/>
      <c r="H59" s="16"/>
      <c r="I59" s="17"/>
      <c r="J59" s="16"/>
      <c r="K59" s="20" t="str">
        <f t="shared" si="0"/>
        <v/>
      </c>
      <c r="L59" s="20" t="str">
        <f t="shared" si="1"/>
        <v/>
      </c>
      <c r="M59" s="20" t="str">
        <f t="shared" si="2"/>
        <v/>
      </c>
      <c r="N59" s="21" t="str">
        <f>IF($A59="","",SUMIFS(Receipts!$D:$D,Receipts!$B:$B,$A59,Receipts!$C:$C,$D59))</f>
        <v/>
      </c>
      <c r="O59" s="21" t="str">
        <f t="shared" si="3"/>
        <v/>
      </c>
      <c r="P59" s="20" t="str">
        <f t="shared" si="4"/>
        <v/>
      </c>
      <c r="Q59" s="22" t="str">
        <f>IF($A59="","",IF($J59="Yes","Short-closed",IF($O59=0,"Closed",IF(AND($I59&lt;&gt;"",Settings!$B$5&gt;$I59),"Overdue",IF($N59&gt;0,"Part received","Open")))))</f>
        <v/>
      </c>
      <c r="R59" s="22" t="str">
        <f>IF($Q59="Overdue",Settings!$B$5-$I59,"")</f>
        <v/>
      </c>
    </row>
    <row r="60" spans="1:18" x14ac:dyDescent="0.3">
      <c r="A60" s="16"/>
      <c r="B60" s="17"/>
      <c r="C60" s="16"/>
      <c r="D60" s="16"/>
      <c r="E60" s="16"/>
      <c r="F60" s="18"/>
      <c r="G60" s="19"/>
      <c r="H60" s="16"/>
      <c r="I60" s="17"/>
      <c r="J60" s="16"/>
      <c r="K60" s="20" t="str">
        <f t="shared" si="0"/>
        <v/>
      </c>
      <c r="L60" s="20" t="str">
        <f t="shared" si="1"/>
        <v/>
      </c>
      <c r="M60" s="20" t="str">
        <f t="shared" si="2"/>
        <v/>
      </c>
      <c r="N60" s="21" t="str">
        <f>IF($A60="","",SUMIFS(Receipts!$D:$D,Receipts!$B:$B,$A60,Receipts!$C:$C,$D60))</f>
        <v/>
      </c>
      <c r="O60" s="21" t="str">
        <f t="shared" si="3"/>
        <v/>
      </c>
      <c r="P60" s="20" t="str">
        <f t="shared" si="4"/>
        <v/>
      </c>
      <c r="Q60" s="22" t="str">
        <f>IF($A60="","",IF($J60="Yes","Short-closed",IF($O60=0,"Closed",IF(AND($I60&lt;&gt;"",Settings!$B$5&gt;$I60),"Overdue",IF($N60&gt;0,"Part received","Open")))))</f>
        <v/>
      </c>
      <c r="R60" s="22" t="str">
        <f>IF($Q60="Overdue",Settings!$B$5-$I60,"")</f>
        <v/>
      </c>
    </row>
    <row r="61" spans="1:18" x14ac:dyDescent="0.3">
      <c r="A61" s="16"/>
      <c r="B61" s="17"/>
      <c r="C61" s="16"/>
      <c r="D61" s="16"/>
      <c r="E61" s="16"/>
      <c r="F61" s="18"/>
      <c r="G61" s="19"/>
      <c r="H61" s="16"/>
      <c r="I61" s="17"/>
      <c r="J61" s="16"/>
      <c r="K61" s="20" t="str">
        <f t="shared" si="0"/>
        <v/>
      </c>
      <c r="L61" s="20" t="str">
        <f t="shared" si="1"/>
        <v/>
      </c>
      <c r="M61" s="20" t="str">
        <f t="shared" si="2"/>
        <v/>
      </c>
      <c r="N61" s="21" t="str">
        <f>IF($A61="","",SUMIFS(Receipts!$D:$D,Receipts!$B:$B,$A61,Receipts!$C:$C,$D61))</f>
        <v/>
      </c>
      <c r="O61" s="21" t="str">
        <f t="shared" si="3"/>
        <v/>
      </c>
      <c r="P61" s="20" t="str">
        <f t="shared" si="4"/>
        <v/>
      </c>
      <c r="Q61" s="22" t="str">
        <f>IF($A61="","",IF($J61="Yes","Short-closed",IF($O61=0,"Closed",IF(AND($I61&lt;&gt;"",Settings!$B$5&gt;$I61),"Overdue",IF($N61&gt;0,"Part received","Open")))))</f>
        <v/>
      </c>
      <c r="R61" s="22" t="str">
        <f>IF($Q61="Overdue",Settings!$B$5-$I61,"")</f>
        <v/>
      </c>
    </row>
    <row r="62" spans="1:18" x14ac:dyDescent="0.3">
      <c r="A62" s="16"/>
      <c r="B62" s="17"/>
      <c r="C62" s="16"/>
      <c r="D62" s="16"/>
      <c r="E62" s="16"/>
      <c r="F62" s="18"/>
      <c r="G62" s="19"/>
      <c r="H62" s="16"/>
      <c r="I62" s="17"/>
      <c r="J62" s="16"/>
      <c r="K62" s="20" t="str">
        <f t="shared" si="0"/>
        <v/>
      </c>
      <c r="L62" s="20" t="str">
        <f t="shared" si="1"/>
        <v/>
      </c>
      <c r="M62" s="20" t="str">
        <f t="shared" si="2"/>
        <v/>
      </c>
      <c r="N62" s="21" t="str">
        <f>IF($A62="","",SUMIFS(Receipts!$D:$D,Receipts!$B:$B,$A62,Receipts!$C:$C,$D62))</f>
        <v/>
      </c>
      <c r="O62" s="21" t="str">
        <f t="shared" si="3"/>
        <v/>
      </c>
      <c r="P62" s="20" t="str">
        <f t="shared" si="4"/>
        <v/>
      </c>
      <c r="Q62" s="22" t="str">
        <f>IF($A62="","",IF($J62="Yes","Short-closed",IF($O62=0,"Closed",IF(AND($I62&lt;&gt;"",Settings!$B$5&gt;$I62),"Overdue",IF($N62&gt;0,"Part received","Open")))))</f>
        <v/>
      </c>
      <c r="R62" s="22" t="str">
        <f>IF($Q62="Overdue",Settings!$B$5-$I62,"")</f>
        <v/>
      </c>
    </row>
    <row r="63" spans="1:18" x14ac:dyDescent="0.3">
      <c r="A63" s="16"/>
      <c r="B63" s="17"/>
      <c r="C63" s="16"/>
      <c r="D63" s="16"/>
      <c r="E63" s="16"/>
      <c r="F63" s="18"/>
      <c r="G63" s="19"/>
      <c r="H63" s="16"/>
      <c r="I63" s="17"/>
      <c r="J63" s="16"/>
      <c r="K63" s="20" t="str">
        <f t="shared" si="0"/>
        <v/>
      </c>
      <c r="L63" s="20" t="str">
        <f t="shared" si="1"/>
        <v/>
      </c>
      <c r="M63" s="20" t="str">
        <f t="shared" si="2"/>
        <v/>
      </c>
      <c r="N63" s="21" t="str">
        <f>IF($A63="","",SUMIFS(Receipts!$D:$D,Receipts!$B:$B,$A63,Receipts!$C:$C,$D63))</f>
        <v/>
      </c>
      <c r="O63" s="21" t="str">
        <f t="shared" si="3"/>
        <v/>
      </c>
      <c r="P63" s="20" t="str">
        <f t="shared" si="4"/>
        <v/>
      </c>
      <c r="Q63" s="22" t="str">
        <f>IF($A63="","",IF($J63="Yes","Short-closed",IF($O63=0,"Closed",IF(AND($I63&lt;&gt;"",Settings!$B$5&gt;$I63),"Overdue",IF($N63&gt;0,"Part received","Open")))))</f>
        <v/>
      </c>
      <c r="R63" s="22" t="str">
        <f>IF($Q63="Overdue",Settings!$B$5-$I63,"")</f>
        <v/>
      </c>
    </row>
    <row r="64" spans="1:18" x14ac:dyDescent="0.3">
      <c r="A64" s="16"/>
      <c r="B64" s="17"/>
      <c r="C64" s="16"/>
      <c r="D64" s="16"/>
      <c r="E64" s="16"/>
      <c r="F64" s="18"/>
      <c r="G64" s="19"/>
      <c r="H64" s="16"/>
      <c r="I64" s="17"/>
      <c r="J64" s="16"/>
      <c r="K64" s="20" t="str">
        <f t="shared" si="0"/>
        <v/>
      </c>
      <c r="L64" s="20" t="str">
        <f t="shared" si="1"/>
        <v/>
      </c>
      <c r="M64" s="20" t="str">
        <f t="shared" si="2"/>
        <v/>
      </c>
      <c r="N64" s="21" t="str">
        <f>IF($A64="","",SUMIFS(Receipts!$D:$D,Receipts!$B:$B,$A64,Receipts!$C:$C,$D64))</f>
        <v/>
      </c>
      <c r="O64" s="21" t="str">
        <f t="shared" si="3"/>
        <v/>
      </c>
      <c r="P64" s="20" t="str">
        <f t="shared" si="4"/>
        <v/>
      </c>
      <c r="Q64" s="22" t="str">
        <f>IF($A64="","",IF($J64="Yes","Short-closed",IF($O64=0,"Closed",IF(AND($I64&lt;&gt;"",Settings!$B$5&gt;$I64),"Overdue",IF($N64&gt;0,"Part received","Open")))))</f>
        <v/>
      </c>
      <c r="R64" s="22" t="str">
        <f>IF($Q64="Overdue",Settings!$B$5-$I64,"")</f>
        <v/>
      </c>
    </row>
    <row r="65" spans="1:18" x14ac:dyDescent="0.3">
      <c r="A65" s="16"/>
      <c r="B65" s="17"/>
      <c r="C65" s="16"/>
      <c r="D65" s="16"/>
      <c r="E65" s="16"/>
      <c r="F65" s="18"/>
      <c r="G65" s="19"/>
      <c r="H65" s="16"/>
      <c r="I65" s="17"/>
      <c r="J65" s="16"/>
      <c r="K65" s="20" t="str">
        <f t="shared" si="0"/>
        <v/>
      </c>
      <c r="L65" s="20" t="str">
        <f t="shared" si="1"/>
        <v/>
      </c>
      <c r="M65" s="20" t="str">
        <f t="shared" si="2"/>
        <v/>
      </c>
      <c r="N65" s="21" t="str">
        <f>IF($A65="","",SUMIFS(Receipts!$D:$D,Receipts!$B:$B,$A65,Receipts!$C:$C,$D65))</f>
        <v/>
      </c>
      <c r="O65" s="21" t="str">
        <f t="shared" si="3"/>
        <v/>
      </c>
      <c r="P65" s="20" t="str">
        <f t="shared" si="4"/>
        <v/>
      </c>
      <c r="Q65" s="22" t="str">
        <f>IF($A65="","",IF($J65="Yes","Short-closed",IF($O65=0,"Closed",IF(AND($I65&lt;&gt;"",Settings!$B$5&gt;$I65),"Overdue",IF($N65&gt;0,"Part received","Open")))))</f>
        <v/>
      </c>
      <c r="R65" s="22" t="str">
        <f>IF($Q65="Overdue",Settings!$B$5-$I65,"")</f>
        <v/>
      </c>
    </row>
    <row r="66" spans="1:18" x14ac:dyDescent="0.3">
      <c r="A66" s="16"/>
      <c r="B66" s="17"/>
      <c r="C66" s="16"/>
      <c r="D66" s="16"/>
      <c r="E66" s="16"/>
      <c r="F66" s="18"/>
      <c r="G66" s="19"/>
      <c r="H66" s="16"/>
      <c r="I66" s="17"/>
      <c r="J66" s="16"/>
      <c r="K66" s="20" t="str">
        <f t="shared" si="0"/>
        <v/>
      </c>
      <c r="L66" s="20" t="str">
        <f t="shared" si="1"/>
        <v/>
      </c>
      <c r="M66" s="20" t="str">
        <f t="shared" si="2"/>
        <v/>
      </c>
      <c r="N66" s="21" t="str">
        <f>IF($A66="","",SUMIFS(Receipts!$D:$D,Receipts!$B:$B,$A66,Receipts!$C:$C,$D66))</f>
        <v/>
      </c>
      <c r="O66" s="21" t="str">
        <f t="shared" si="3"/>
        <v/>
      </c>
      <c r="P66" s="20" t="str">
        <f t="shared" si="4"/>
        <v/>
      </c>
      <c r="Q66" s="22" t="str">
        <f>IF($A66="","",IF($J66="Yes","Short-closed",IF($O66=0,"Closed",IF(AND($I66&lt;&gt;"",Settings!$B$5&gt;$I66),"Overdue",IF($N66&gt;0,"Part received","Open")))))</f>
        <v/>
      </c>
      <c r="R66" s="22" t="str">
        <f>IF($Q66="Overdue",Settings!$B$5-$I66,"")</f>
        <v/>
      </c>
    </row>
    <row r="67" spans="1:18" x14ac:dyDescent="0.3">
      <c r="A67" s="16"/>
      <c r="B67" s="17"/>
      <c r="C67" s="16"/>
      <c r="D67" s="16"/>
      <c r="E67" s="16"/>
      <c r="F67" s="18"/>
      <c r="G67" s="19"/>
      <c r="H67" s="16"/>
      <c r="I67" s="17"/>
      <c r="J67" s="16"/>
      <c r="K67" s="20" t="str">
        <f t="shared" si="0"/>
        <v/>
      </c>
      <c r="L67" s="20" t="str">
        <f t="shared" si="1"/>
        <v/>
      </c>
      <c r="M67" s="20" t="str">
        <f t="shared" si="2"/>
        <v/>
      </c>
      <c r="N67" s="21" t="str">
        <f>IF($A67="","",SUMIFS(Receipts!$D:$D,Receipts!$B:$B,$A67,Receipts!$C:$C,$D67))</f>
        <v/>
      </c>
      <c r="O67" s="21" t="str">
        <f t="shared" si="3"/>
        <v/>
      </c>
      <c r="P67" s="20" t="str">
        <f t="shared" si="4"/>
        <v/>
      </c>
      <c r="Q67" s="22" t="str">
        <f>IF($A67="","",IF($J67="Yes","Short-closed",IF($O67=0,"Closed",IF(AND($I67&lt;&gt;"",Settings!$B$5&gt;$I67),"Overdue",IF($N67&gt;0,"Part received","Open")))))</f>
        <v/>
      </c>
      <c r="R67" s="22" t="str">
        <f>IF($Q67="Overdue",Settings!$B$5-$I67,"")</f>
        <v/>
      </c>
    </row>
    <row r="68" spans="1:18" x14ac:dyDescent="0.3">
      <c r="A68" s="16"/>
      <c r="B68" s="17"/>
      <c r="C68" s="16"/>
      <c r="D68" s="16"/>
      <c r="E68" s="16"/>
      <c r="F68" s="18"/>
      <c r="G68" s="19"/>
      <c r="H68" s="16"/>
      <c r="I68" s="17"/>
      <c r="J68" s="16"/>
      <c r="K68" s="20" t="str">
        <f t="shared" ref="K68:K131" si="5">IF(OR($F68="",$G68=""),"",ROUND($F68*$G68,2))</f>
        <v/>
      </c>
      <c r="L68" s="20" t="str">
        <f t="shared" ref="L68:L131" si="6">IF($K68="","",ROUND($K68*N($H68)/100,2))</f>
        <v/>
      </c>
      <c r="M68" s="20" t="str">
        <f t="shared" ref="M68:M131" si="7">IF($K68="","",$K68+$L68)</f>
        <v/>
      </c>
      <c r="N68" s="21" t="str">
        <f>IF($A68="","",SUMIFS(Receipts!$D:$D,Receipts!$B:$B,$A68,Receipts!$C:$C,$D68))</f>
        <v/>
      </c>
      <c r="O68" s="21" t="str">
        <f t="shared" ref="O68:O131" si="8">IF($A68="","",IF($J68="Yes",0,MAX(0,N($F68)-$N68)))</f>
        <v/>
      </c>
      <c r="P68" s="20" t="str">
        <f t="shared" ref="P68:P131" si="9">IF(OR($O68="",$G68=""),"",ROUND($O68*$G68*(1+N($H68)/100),2))</f>
        <v/>
      </c>
      <c r="Q68" s="22" t="str">
        <f>IF($A68="","",IF($J68="Yes","Short-closed",IF($O68=0,"Closed",IF(AND($I68&lt;&gt;"",Settings!$B$5&gt;$I68),"Overdue",IF($N68&gt;0,"Part received","Open")))))</f>
        <v/>
      </c>
      <c r="R68" s="22" t="str">
        <f>IF($Q68="Overdue",Settings!$B$5-$I68,"")</f>
        <v/>
      </c>
    </row>
    <row r="69" spans="1:18" x14ac:dyDescent="0.3">
      <c r="A69" s="16"/>
      <c r="B69" s="17"/>
      <c r="C69" s="16"/>
      <c r="D69" s="16"/>
      <c r="E69" s="16"/>
      <c r="F69" s="18"/>
      <c r="G69" s="19"/>
      <c r="H69" s="16"/>
      <c r="I69" s="17"/>
      <c r="J69" s="16"/>
      <c r="K69" s="20" t="str">
        <f t="shared" si="5"/>
        <v/>
      </c>
      <c r="L69" s="20" t="str">
        <f t="shared" si="6"/>
        <v/>
      </c>
      <c r="M69" s="20" t="str">
        <f t="shared" si="7"/>
        <v/>
      </c>
      <c r="N69" s="21" t="str">
        <f>IF($A69="","",SUMIFS(Receipts!$D:$D,Receipts!$B:$B,$A69,Receipts!$C:$C,$D69))</f>
        <v/>
      </c>
      <c r="O69" s="21" t="str">
        <f t="shared" si="8"/>
        <v/>
      </c>
      <c r="P69" s="20" t="str">
        <f t="shared" si="9"/>
        <v/>
      </c>
      <c r="Q69" s="22" t="str">
        <f>IF($A69="","",IF($J69="Yes","Short-closed",IF($O69=0,"Closed",IF(AND($I69&lt;&gt;"",Settings!$B$5&gt;$I69),"Overdue",IF($N69&gt;0,"Part received","Open")))))</f>
        <v/>
      </c>
      <c r="R69" s="22" t="str">
        <f>IF($Q69="Overdue",Settings!$B$5-$I69,"")</f>
        <v/>
      </c>
    </row>
    <row r="70" spans="1:18" x14ac:dyDescent="0.3">
      <c r="A70" s="16"/>
      <c r="B70" s="17"/>
      <c r="C70" s="16"/>
      <c r="D70" s="16"/>
      <c r="E70" s="16"/>
      <c r="F70" s="18"/>
      <c r="G70" s="19"/>
      <c r="H70" s="16"/>
      <c r="I70" s="17"/>
      <c r="J70" s="16"/>
      <c r="K70" s="20" t="str">
        <f t="shared" si="5"/>
        <v/>
      </c>
      <c r="L70" s="20" t="str">
        <f t="shared" si="6"/>
        <v/>
      </c>
      <c r="M70" s="20" t="str">
        <f t="shared" si="7"/>
        <v/>
      </c>
      <c r="N70" s="21" t="str">
        <f>IF($A70="","",SUMIFS(Receipts!$D:$D,Receipts!$B:$B,$A70,Receipts!$C:$C,$D70))</f>
        <v/>
      </c>
      <c r="O70" s="21" t="str">
        <f t="shared" si="8"/>
        <v/>
      </c>
      <c r="P70" s="20" t="str">
        <f t="shared" si="9"/>
        <v/>
      </c>
      <c r="Q70" s="22" t="str">
        <f>IF($A70="","",IF($J70="Yes","Short-closed",IF($O70=0,"Closed",IF(AND($I70&lt;&gt;"",Settings!$B$5&gt;$I70),"Overdue",IF($N70&gt;0,"Part received","Open")))))</f>
        <v/>
      </c>
      <c r="R70" s="22" t="str">
        <f>IF($Q70="Overdue",Settings!$B$5-$I70,"")</f>
        <v/>
      </c>
    </row>
    <row r="71" spans="1:18" x14ac:dyDescent="0.3">
      <c r="A71" s="16"/>
      <c r="B71" s="17"/>
      <c r="C71" s="16"/>
      <c r="D71" s="16"/>
      <c r="E71" s="16"/>
      <c r="F71" s="18"/>
      <c r="G71" s="19"/>
      <c r="H71" s="16"/>
      <c r="I71" s="17"/>
      <c r="J71" s="16"/>
      <c r="K71" s="20" t="str">
        <f t="shared" si="5"/>
        <v/>
      </c>
      <c r="L71" s="20" t="str">
        <f t="shared" si="6"/>
        <v/>
      </c>
      <c r="M71" s="20" t="str">
        <f t="shared" si="7"/>
        <v/>
      </c>
      <c r="N71" s="21" t="str">
        <f>IF($A71="","",SUMIFS(Receipts!$D:$D,Receipts!$B:$B,$A71,Receipts!$C:$C,$D71))</f>
        <v/>
      </c>
      <c r="O71" s="21" t="str">
        <f t="shared" si="8"/>
        <v/>
      </c>
      <c r="P71" s="20" t="str">
        <f t="shared" si="9"/>
        <v/>
      </c>
      <c r="Q71" s="22" t="str">
        <f>IF($A71="","",IF($J71="Yes","Short-closed",IF($O71=0,"Closed",IF(AND($I71&lt;&gt;"",Settings!$B$5&gt;$I71),"Overdue",IF($N71&gt;0,"Part received","Open")))))</f>
        <v/>
      </c>
      <c r="R71" s="22" t="str">
        <f>IF($Q71="Overdue",Settings!$B$5-$I71,"")</f>
        <v/>
      </c>
    </row>
    <row r="72" spans="1:18" x14ac:dyDescent="0.3">
      <c r="A72" s="16"/>
      <c r="B72" s="17"/>
      <c r="C72" s="16"/>
      <c r="D72" s="16"/>
      <c r="E72" s="16"/>
      <c r="F72" s="18"/>
      <c r="G72" s="19"/>
      <c r="H72" s="16"/>
      <c r="I72" s="17"/>
      <c r="J72" s="16"/>
      <c r="K72" s="20" t="str">
        <f t="shared" si="5"/>
        <v/>
      </c>
      <c r="L72" s="20" t="str">
        <f t="shared" si="6"/>
        <v/>
      </c>
      <c r="M72" s="20" t="str">
        <f t="shared" si="7"/>
        <v/>
      </c>
      <c r="N72" s="21" t="str">
        <f>IF($A72="","",SUMIFS(Receipts!$D:$D,Receipts!$B:$B,$A72,Receipts!$C:$C,$D72))</f>
        <v/>
      </c>
      <c r="O72" s="21" t="str">
        <f t="shared" si="8"/>
        <v/>
      </c>
      <c r="P72" s="20" t="str">
        <f t="shared" si="9"/>
        <v/>
      </c>
      <c r="Q72" s="22" t="str">
        <f>IF($A72="","",IF($J72="Yes","Short-closed",IF($O72=0,"Closed",IF(AND($I72&lt;&gt;"",Settings!$B$5&gt;$I72),"Overdue",IF($N72&gt;0,"Part received","Open")))))</f>
        <v/>
      </c>
      <c r="R72" s="22" t="str">
        <f>IF($Q72="Overdue",Settings!$B$5-$I72,"")</f>
        <v/>
      </c>
    </row>
    <row r="73" spans="1:18" x14ac:dyDescent="0.3">
      <c r="A73" s="16"/>
      <c r="B73" s="17"/>
      <c r="C73" s="16"/>
      <c r="D73" s="16"/>
      <c r="E73" s="16"/>
      <c r="F73" s="18"/>
      <c r="G73" s="19"/>
      <c r="H73" s="16"/>
      <c r="I73" s="17"/>
      <c r="J73" s="16"/>
      <c r="K73" s="20" t="str">
        <f t="shared" si="5"/>
        <v/>
      </c>
      <c r="L73" s="20" t="str">
        <f t="shared" si="6"/>
        <v/>
      </c>
      <c r="M73" s="20" t="str">
        <f t="shared" si="7"/>
        <v/>
      </c>
      <c r="N73" s="21" t="str">
        <f>IF($A73="","",SUMIFS(Receipts!$D:$D,Receipts!$B:$B,$A73,Receipts!$C:$C,$D73))</f>
        <v/>
      </c>
      <c r="O73" s="21" t="str">
        <f t="shared" si="8"/>
        <v/>
      </c>
      <c r="P73" s="20" t="str">
        <f t="shared" si="9"/>
        <v/>
      </c>
      <c r="Q73" s="22" t="str">
        <f>IF($A73="","",IF($J73="Yes","Short-closed",IF($O73=0,"Closed",IF(AND($I73&lt;&gt;"",Settings!$B$5&gt;$I73),"Overdue",IF($N73&gt;0,"Part received","Open")))))</f>
        <v/>
      </c>
      <c r="R73" s="22" t="str">
        <f>IF($Q73="Overdue",Settings!$B$5-$I73,"")</f>
        <v/>
      </c>
    </row>
    <row r="74" spans="1:18" x14ac:dyDescent="0.3">
      <c r="A74" s="16"/>
      <c r="B74" s="17"/>
      <c r="C74" s="16"/>
      <c r="D74" s="16"/>
      <c r="E74" s="16"/>
      <c r="F74" s="18"/>
      <c r="G74" s="19"/>
      <c r="H74" s="16"/>
      <c r="I74" s="17"/>
      <c r="J74" s="16"/>
      <c r="K74" s="20" t="str">
        <f t="shared" si="5"/>
        <v/>
      </c>
      <c r="L74" s="20" t="str">
        <f t="shared" si="6"/>
        <v/>
      </c>
      <c r="M74" s="20" t="str">
        <f t="shared" si="7"/>
        <v/>
      </c>
      <c r="N74" s="21" t="str">
        <f>IF($A74="","",SUMIFS(Receipts!$D:$D,Receipts!$B:$B,$A74,Receipts!$C:$C,$D74))</f>
        <v/>
      </c>
      <c r="O74" s="21" t="str">
        <f t="shared" si="8"/>
        <v/>
      </c>
      <c r="P74" s="20" t="str">
        <f t="shared" si="9"/>
        <v/>
      </c>
      <c r="Q74" s="22" t="str">
        <f>IF($A74="","",IF($J74="Yes","Short-closed",IF($O74=0,"Closed",IF(AND($I74&lt;&gt;"",Settings!$B$5&gt;$I74),"Overdue",IF($N74&gt;0,"Part received","Open")))))</f>
        <v/>
      </c>
      <c r="R74" s="22" t="str">
        <f>IF($Q74="Overdue",Settings!$B$5-$I74,"")</f>
        <v/>
      </c>
    </row>
    <row r="75" spans="1:18" x14ac:dyDescent="0.3">
      <c r="A75" s="16"/>
      <c r="B75" s="17"/>
      <c r="C75" s="16"/>
      <c r="D75" s="16"/>
      <c r="E75" s="16"/>
      <c r="F75" s="18"/>
      <c r="G75" s="19"/>
      <c r="H75" s="16"/>
      <c r="I75" s="17"/>
      <c r="J75" s="16"/>
      <c r="K75" s="20" t="str">
        <f t="shared" si="5"/>
        <v/>
      </c>
      <c r="L75" s="20" t="str">
        <f t="shared" si="6"/>
        <v/>
      </c>
      <c r="M75" s="20" t="str">
        <f t="shared" si="7"/>
        <v/>
      </c>
      <c r="N75" s="21" t="str">
        <f>IF($A75="","",SUMIFS(Receipts!$D:$D,Receipts!$B:$B,$A75,Receipts!$C:$C,$D75))</f>
        <v/>
      </c>
      <c r="O75" s="21" t="str">
        <f t="shared" si="8"/>
        <v/>
      </c>
      <c r="P75" s="20" t="str">
        <f t="shared" si="9"/>
        <v/>
      </c>
      <c r="Q75" s="22" t="str">
        <f>IF($A75="","",IF($J75="Yes","Short-closed",IF($O75=0,"Closed",IF(AND($I75&lt;&gt;"",Settings!$B$5&gt;$I75),"Overdue",IF($N75&gt;0,"Part received","Open")))))</f>
        <v/>
      </c>
      <c r="R75" s="22" t="str">
        <f>IF($Q75="Overdue",Settings!$B$5-$I75,"")</f>
        <v/>
      </c>
    </row>
    <row r="76" spans="1:18" x14ac:dyDescent="0.3">
      <c r="A76" s="16"/>
      <c r="B76" s="17"/>
      <c r="C76" s="16"/>
      <c r="D76" s="16"/>
      <c r="E76" s="16"/>
      <c r="F76" s="18"/>
      <c r="G76" s="19"/>
      <c r="H76" s="16"/>
      <c r="I76" s="17"/>
      <c r="J76" s="16"/>
      <c r="K76" s="20" t="str">
        <f t="shared" si="5"/>
        <v/>
      </c>
      <c r="L76" s="20" t="str">
        <f t="shared" si="6"/>
        <v/>
      </c>
      <c r="M76" s="20" t="str">
        <f t="shared" si="7"/>
        <v/>
      </c>
      <c r="N76" s="21" t="str">
        <f>IF($A76="","",SUMIFS(Receipts!$D:$D,Receipts!$B:$B,$A76,Receipts!$C:$C,$D76))</f>
        <v/>
      </c>
      <c r="O76" s="21" t="str">
        <f t="shared" si="8"/>
        <v/>
      </c>
      <c r="P76" s="20" t="str">
        <f t="shared" si="9"/>
        <v/>
      </c>
      <c r="Q76" s="22" t="str">
        <f>IF($A76="","",IF($J76="Yes","Short-closed",IF($O76=0,"Closed",IF(AND($I76&lt;&gt;"",Settings!$B$5&gt;$I76),"Overdue",IF($N76&gt;0,"Part received","Open")))))</f>
        <v/>
      </c>
      <c r="R76" s="22" t="str">
        <f>IF($Q76="Overdue",Settings!$B$5-$I76,"")</f>
        <v/>
      </c>
    </row>
    <row r="77" spans="1:18" x14ac:dyDescent="0.3">
      <c r="A77" s="16"/>
      <c r="B77" s="17"/>
      <c r="C77" s="16"/>
      <c r="D77" s="16"/>
      <c r="E77" s="16"/>
      <c r="F77" s="18"/>
      <c r="G77" s="19"/>
      <c r="H77" s="16"/>
      <c r="I77" s="17"/>
      <c r="J77" s="16"/>
      <c r="K77" s="20" t="str">
        <f t="shared" si="5"/>
        <v/>
      </c>
      <c r="L77" s="20" t="str">
        <f t="shared" si="6"/>
        <v/>
      </c>
      <c r="M77" s="20" t="str">
        <f t="shared" si="7"/>
        <v/>
      </c>
      <c r="N77" s="21" t="str">
        <f>IF($A77="","",SUMIFS(Receipts!$D:$D,Receipts!$B:$B,$A77,Receipts!$C:$C,$D77))</f>
        <v/>
      </c>
      <c r="O77" s="21" t="str">
        <f t="shared" si="8"/>
        <v/>
      </c>
      <c r="P77" s="20" t="str">
        <f t="shared" si="9"/>
        <v/>
      </c>
      <c r="Q77" s="22" t="str">
        <f>IF($A77="","",IF($J77="Yes","Short-closed",IF($O77=0,"Closed",IF(AND($I77&lt;&gt;"",Settings!$B$5&gt;$I77),"Overdue",IF($N77&gt;0,"Part received","Open")))))</f>
        <v/>
      </c>
      <c r="R77" s="22" t="str">
        <f>IF($Q77="Overdue",Settings!$B$5-$I77,"")</f>
        <v/>
      </c>
    </row>
    <row r="78" spans="1:18" x14ac:dyDescent="0.3">
      <c r="A78" s="16"/>
      <c r="B78" s="17"/>
      <c r="C78" s="16"/>
      <c r="D78" s="16"/>
      <c r="E78" s="16"/>
      <c r="F78" s="18"/>
      <c r="G78" s="19"/>
      <c r="H78" s="16"/>
      <c r="I78" s="17"/>
      <c r="J78" s="16"/>
      <c r="K78" s="20" t="str">
        <f t="shared" si="5"/>
        <v/>
      </c>
      <c r="L78" s="20" t="str">
        <f t="shared" si="6"/>
        <v/>
      </c>
      <c r="M78" s="20" t="str">
        <f t="shared" si="7"/>
        <v/>
      </c>
      <c r="N78" s="21" t="str">
        <f>IF($A78="","",SUMIFS(Receipts!$D:$D,Receipts!$B:$B,$A78,Receipts!$C:$C,$D78))</f>
        <v/>
      </c>
      <c r="O78" s="21" t="str">
        <f t="shared" si="8"/>
        <v/>
      </c>
      <c r="P78" s="20" t="str">
        <f t="shared" si="9"/>
        <v/>
      </c>
      <c r="Q78" s="22" t="str">
        <f>IF($A78="","",IF($J78="Yes","Short-closed",IF($O78=0,"Closed",IF(AND($I78&lt;&gt;"",Settings!$B$5&gt;$I78),"Overdue",IF($N78&gt;0,"Part received","Open")))))</f>
        <v/>
      </c>
      <c r="R78" s="22" t="str">
        <f>IF($Q78="Overdue",Settings!$B$5-$I78,"")</f>
        <v/>
      </c>
    </row>
    <row r="79" spans="1:18" x14ac:dyDescent="0.3">
      <c r="A79" s="16"/>
      <c r="B79" s="17"/>
      <c r="C79" s="16"/>
      <c r="D79" s="16"/>
      <c r="E79" s="16"/>
      <c r="F79" s="18"/>
      <c r="G79" s="19"/>
      <c r="H79" s="16"/>
      <c r="I79" s="17"/>
      <c r="J79" s="16"/>
      <c r="K79" s="20" t="str">
        <f t="shared" si="5"/>
        <v/>
      </c>
      <c r="L79" s="20" t="str">
        <f t="shared" si="6"/>
        <v/>
      </c>
      <c r="M79" s="20" t="str">
        <f t="shared" si="7"/>
        <v/>
      </c>
      <c r="N79" s="21" t="str">
        <f>IF($A79="","",SUMIFS(Receipts!$D:$D,Receipts!$B:$B,$A79,Receipts!$C:$C,$D79))</f>
        <v/>
      </c>
      <c r="O79" s="21" t="str">
        <f t="shared" si="8"/>
        <v/>
      </c>
      <c r="P79" s="20" t="str">
        <f t="shared" si="9"/>
        <v/>
      </c>
      <c r="Q79" s="22" t="str">
        <f>IF($A79="","",IF($J79="Yes","Short-closed",IF($O79=0,"Closed",IF(AND($I79&lt;&gt;"",Settings!$B$5&gt;$I79),"Overdue",IF($N79&gt;0,"Part received","Open")))))</f>
        <v/>
      </c>
      <c r="R79" s="22" t="str">
        <f>IF($Q79="Overdue",Settings!$B$5-$I79,"")</f>
        <v/>
      </c>
    </row>
    <row r="80" spans="1:18" x14ac:dyDescent="0.3">
      <c r="A80" s="16"/>
      <c r="B80" s="17"/>
      <c r="C80" s="16"/>
      <c r="D80" s="16"/>
      <c r="E80" s="16"/>
      <c r="F80" s="18"/>
      <c r="G80" s="19"/>
      <c r="H80" s="16"/>
      <c r="I80" s="17"/>
      <c r="J80" s="16"/>
      <c r="K80" s="20" t="str">
        <f t="shared" si="5"/>
        <v/>
      </c>
      <c r="L80" s="20" t="str">
        <f t="shared" si="6"/>
        <v/>
      </c>
      <c r="M80" s="20" t="str">
        <f t="shared" si="7"/>
        <v/>
      </c>
      <c r="N80" s="21" t="str">
        <f>IF($A80="","",SUMIFS(Receipts!$D:$D,Receipts!$B:$B,$A80,Receipts!$C:$C,$D80))</f>
        <v/>
      </c>
      <c r="O80" s="21" t="str">
        <f t="shared" si="8"/>
        <v/>
      </c>
      <c r="P80" s="20" t="str">
        <f t="shared" si="9"/>
        <v/>
      </c>
      <c r="Q80" s="22" t="str">
        <f>IF($A80="","",IF($J80="Yes","Short-closed",IF($O80=0,"Closed",IF(AND($I80&lt;&gt;"",Settings!$B$5&gt;$I80),"Overdue",IF($N80&gt;0,"Part received","Open")))))</f>
        <v/>
      </c>
      <c r="R80" s="22" t="str">
        <f>IF($Q80="Overdue",Settings!$B$5-$I80,"")</f>
        <v/>
      </c>
    </row>
    <row r="81" spans="1:18" x14ac:dyDescent="0.3">
      <c r="A81" s="16"/>
      <c r="B81" s="17"/>
      <c r="C81" s="16"/>
      <c r="D81" s="16"/>
      <c r="E81" s="16"/>
      <c r="F81" s="18"/>
      <c r="G81" s="19"/>
      <c r="H81" s="16"/>
      <c r="I81" s="17"/>
      <c r="J81" s="16"/>
      <c r="K81" s="20" t="str">
        <f t="shared" si="5"/>
        <v/>
      </c>
      <c r="L81" s="20" t="str">
        <f t="shared" si="6"/>
        <v/>
      </c>
      <c r="M81" s="20" t="str">
        <f t="shared" si="7"/>
        <v/>
      </c>
      <c r="N81" s="21" t="str">
        <f>IF($A81="","",SUMIFS(Receipts!$D:$D,Receipts!$B:$B,$A81,Receipts!$C:$C,$D81))</f>
        <v/>
      </c>
      <c r="O81" s="21" t="str">
        <f t="shared" si="8"/>
        <v/>
      </c>
      <c r="P81" s="20" t="str">
        <f t="shared" si="9"/>
        <v/>
      </c>
      <c r="Q81" s="22" t="str">
        <f>IF($A81="","",IF($J81="Yes","Short-closed",IF($O81=0,"Closed",IF(AND($I81&lt;&gt;"",Settings!$B$5&gt;$I81),"Overdue",IF($N81&gt;0,"Part received","Open")))))</f>
        <v/>
      </c>
      <c r="R81" s="22" t="str">
        <f>IF($Q81="Overdue",Settings!$B$5-$I81,"")</f>
        <v/>
      </c>
    </row>
    <row r="82" spans="1:18" x14ac:dyDescent="0.3">
      <c r="A82" s="16"/>
      <c r="B82" s="17"/>
      <c r="C82" s="16"/>
      <c r="D82" s="16"/>
      <c r="E82" s="16"/>
      <c r="F82" s="18"/>
      <c r="G82" s="19"/>
      <c r="H82" s="16"/>
      <c r="I82" s="17"/>
      <c r="J82" s="16"/>
      <c r="K82" s="20" t="str">
        <f t="shared" si="5"/>
        <v/>
      </c>
      <c r="L82" s="20" t="str">
        <f t="shared" si="6"/>
        <v/>
      </c>
      <c r="M82" s="20" t="str">
        <f t="shared" si="7"/>
        <v/>
      </c>
      <c r="N82" s="21" t="str">
        <f>IF($A82="","",SUMIFS(Receipts!$D:$D,Receipts!$B:$B,$A82,Receipts!$C:$C,$D82))</f>
        <v/>
      </c>
      <c r="O82" s="21" t="str">
        <f t="shared" si="8"/>
        <v/>
      </c>
      <c r="P82" s="20" t="str">
        <f t="shared" si="9"/>
        <v/>
      </c>
      <c r="Q82" s="22" t="str">
        <f>IF($A82="","",IF($J82="Yes","Short-closed",IF($O82=0,"Closed",IF(AND($I82&lt;&gt;"",Settings!$B$5&gt;$I82),"Overdue",IF($N82&gt;0,"Part received","Open")))))</f>
        <v/>
      </c>
      <c r="R82" s="22" t="str">
        <f>IF($Q82="Overdue",Settings!$B$5-$I82,"")</f>
        <v/>
      </c>
    </row>
    <row r="83" spans="1:18" x14ac:dyDescent="0.3">
      <c r="A83" s="16"/>
      <c r="B83" s="17"/>
      <c r="C83" s="16"/>
      <c r="D83" s="16"/>
      <c r="E83" s="16"/>
      <c r="F83" s="18"/>
      <c r="G83" s="19"/>
      <c r="H83" s="16"/>
      <c r="I83" s="17"/>
      <c r="J83" s="16"/>
      <c r="K83" s="20" t="str">
        <f t="shared" si="5"/>
        <v/>
      </c>
      <c r="L83" s="20" t="str">
        <f t="shared" si="6"/>
        <v/>
      </c>
      <c r="M83" s="20" t="str">
        <f t="shared" si="7"/>
        <v/>
      </c>
      <c r="N83" s="21" t="str">
        <f>IF($A83="","",SUMIFS(Receipts!$D:$D,Receipts!$B:$B,$A83,Receipts!$C:$C,$D83))</f>
        <v/>
      </c>
      <c r="O83" s="21" t="str">
        <f t="shared" si="8"/>
        <v/>
      </c>
      <c r="P83" s="20" t="str">
        <f t="shared" si="9"/>
        <v/>
      </c>
      <c r="Q83" s="22" t="str">
        <f>IF($A83="","",IF($J83="Yes","Short-closed",IF($O83=0,"Closed",IF(AND($I83&lt;&gt;"",Settings!$B$5&gt;$I83),"Overdue",IF($N83&gt;0,"Part received","Open")))))</f>
        <v/>
      </c>
      <c r="R83" s="22" t="str">
        <f>IF($Q83="Overdue",Settings!$B$5-$I83,"")</f>
        <v/>
      </c>
    </row>
    <row r="84" spans="1:18" x14ac:dyDescent="0.3">
      <c r="A84" s="16"/>
      <c r="B84" s="17"/>
      <c r="C84" s="16"/>
      <c r="D84" s="16"/>
      <c r="E84" s="16"/>
      <c r="F84" s="18"/>
      <c r="G84" s="19"/>
      <c r="H84" s="16"/>
      <c r="I84" s="17"/>
      <c r="J84" s="16"/>
      <c r="K84" s="20" t="str">
        <f t="shared" si="5"/>
        <v/>
      </c>
      <c r="L84" s="20" t="str">
        <f t="shared" si="6"/>
        <v/>
      </c>
      <c r="M84" s="20" t="str">
        <f t="shared" si="7"/>
        <v/>
      </c>
      <c r="N84" s="21" t="str">
        <f>IF($A84="","",SUMIFS(Receipts!$D:$D,Receipts!$B:$B,$A84,Receipts!$C:$C,$D84))</f>
        <v/>
      </c>
      <c r="O84" s="21" t="str">
        <f t="shared" si="8"/>
        <v/>
      </c>
      <c r="P84" s="20" t="str">
        <f t="shared" si="9"/>
        <v/>
      </c>
      <c r="Q84" s="22" t="str">
        <f>IF($A84="","",IF($J84="Yes","Short-closed",IF($O84=0,"Closed",IF(AND($I84&lt;&gt;"",Settings!$B$5&gt;$I84),"Overdue",IF($N84&gt;0,"Part received","Open")))))</f>
        <v/>
      </c>
      <c r="R84" s="22" t="str">
        <f>IF($Q84="Overdue",Settings!$B$5-$I84,"")</f>
        <v/>
      </c>
    </row>
    <row r="85" spans="1:18" x14ac:dyDescent="0.3">
      <c r="A85" s="16"/>
      <c r="B85" s="17"/>
      <c r="C85" s="16"/>
      <c r="D85" s="16"/>
      <c r="E85" s="16"/>
      <c r="F85" s="18"/>
      <c r="G85" s="19"/>
      <c r="H85" s="16"/>
      <c r="I85" s="17"/>
      <c r="J85" s="16"/>
      <c r="K85" s="20" t="str">
        <f t="shared" si="5"/>
        <v/>
      </c>
      <c r="L85" s="20" t="str">
        <f t="shared" si="6"/>
        <v/>
      </c>
      <c r="M85" s="20" t="str">
        <f t="shared" si="7"/>
        <v/>
      </c>
      <c r="N85" s="21" t="str">
        <f>IF($A85="","",SUMIFS(Receipts!$D:$D,Receipts!$B:$B,$A85,Receipts!$C:$C,$D85))</f>
        <v/>
      </c>
      <c r="O85" s="21" t="str">
        <f t="shared" si="8"/>
        <v/>
      </c>
      <c r="P85" s="20" t="str">
        <f t="shared" si="9"/>
        <v/>
      </c>
      <c r="Q85" s="22" t="str">
        <f>IF($A85="","",IF($J85="Yes","Short-closed",IF($O85=0,"Closed",IF(AND($I85&lt;&gt;"",Settings!$B$5&gt;$I85),"Overdue",IF($N85&gt;0,"Part received","Open")))))</f>
        <v/>
      </c>
      <c r="R85" s="22" t="str">
        <f>IF($Q85="Overdue",Settings!$B$5-$I85,"")</f>
        <v/>
      </c>
    </row>
    <row r="86" spans="1:18" x14ac:dyDescent="0.3">
      <c r="A86" s="16"/>
      <c r="B86" s="17"/>
      <c r="C86" s="16"/>
      <c r="D86" s="16"/>
      <c r="E86" s="16"/>
      <c r="F86" s="18"/>
      <c r="G86" s="19"/>
      <c r="H86" s="16"/>
      <c r="I86" s="17"/>
      <c r="J86" s="16"/>
      <c r="K86" s="20" t="str">
        <f t="shared" si="5"/>
        <v/>
      </c>
      <c r="L86" s="20" t="str">
        <f t="shared" si="6"/>
        <v/>
      </c>
      <c r="M86" s="20" t="str">
        <f t="shared" si="7"/>
        <v/>
      </c>
      <c r="N86" s="21" t="str">
        <f>IF($A86="","",SUMIFS(Receipts!$D:$D,Receipts!$B:$B,$A86,Receipts!$C:$C,$D86))</f>
        <v/>
      </c>
      <c r="O86" s="21" t="str">
        <f t="shared" si="8"/>
        <v/>
      </c>
      <c r="P86" s="20" t="str">
        <f t="shared" si="9"/>
        <v/>
      </c>
      <c r="Q86" s="22" t="str">
        <f>IF($A86="","",IF($J86="Yes","Short-closed",IF($O86=0,"Closed",IF(AND($I86&lt;&gt;"",Settings!$B$5&gt;$I86),"Overdue",IF($N86&gt;0,"Part received","Open")))))</f>
        <v/>
      </c>
      <c r="R86" s="22" t="str">
        <f>IF($Q86="Overdue",Settings!$B$5-$I86,"")</f>
        <v/>
      </c>
    </row>
    <row r="87" spans="1:18" x14ac:dyDescent="0.3">
      <c r="A87" s="16"/>
      <c r="B87" s="17"/>
      <c r="C87" s="16"/>
      <c r="D87" s="16"/>
      <c r="E87" s="16"/>
      <c r="F87" s="18"/>
      <c r="G87" s="19"/>
      <c r="H87" s="16"/>
      <c r="I87" s="17"/>
      <c r="J87" s="16"/>
      <c r="K87" s="20" t="str">
        <f t="shared" si="5"/>
        <v/>
      </c>
      <c r="L87" s="20" t="str">
        <f t="shared" si="6"/>
        <v/>
      </c>
      <c r="M87" s="20" t="str">
        <f t="shared" si="7"/>
        <v/>
      </c>
      <c r="N87" s="21" t="str">
        <f>IF($A87="","",SUMIFS(Receipts!$D:$D,Receipts!$B:$B,$A87,Receipts!$C:$C,$D87))</f>
        <v/>
      </c>
      <c r="O87" s="21" t="str">
        <f t="shared" si="8"/>
        <v/>
      </c>
      <c r="P87" s="20" t="str">
        <f t="shared" si="9"/>
        <v/>
      </c>
      <c r="Q87" s="22" t="str">
        <f>IF($A87="","",IF($J87="Yes","Short-closed",IF($O87=0,"Closed",IF(AND($I87&lt;&gt;"",Settings!$B$5&gt;$I87),"Overdue",IF($N87&gt;0,"Part received","Open")))))</f>
        <v/>
      </c>
      <c r="R87" s="22" t="str">
        <f>IF($Q87="Overdue",Settings!$B$5-$I87,"")</f>
        <v/>
      </c>
    </row>
    <row r="88" spans="1:18" x14ac:dyDescent="0.3">
      <c r="A88" s="16"/>
      <c r="B88" s="17"/>
      <c r="C88" s="16"/>
      <c r="D88" s="16"/>
      <c r="E88" s="16"/>
      <c r="F88" s="18"/>
      <c r="G88" s="19"/>
      <c r="H88" s="16"/>
      <c r="I88" s="17"/>
      <c r="J88" s="16"/>
      <c r="K88" s="20" t="str">
        <f t="shared" si="5"/>
        <v/>
      </c>
      <c r="L88" s="20" t="str">
        <f t="shared" si="6"/>
        <v/>
      </c>
      <c r="M88" s="20" t="str">
        <f t="shared" si="7"/>
        <v/>
      </c>
      <c r="N88" s="21" t="str">
        <f>IF($A88="","",SUMIFS(Receipts!$D:$D,Receipts!$B:$B,$A88,Receipts!$C:$C,$D88))</f>
        <v/>
      </c>
      <c r="O88" s="21" t="str">
        <f t="shared" si="8"/>
        <v/>
      </c>
      <c r="P88" s="20" t="str">
        <f t="shared" si="9"/>
        <v/>
      </c>
      <c r="Q88" s="22" t="str">
        <f>IF($A88="","",IF($J88="Yes","Short-closed",IF($O88=0,"Closed",IF(AND($I88&lt;&gt;"",Settings!$B$5&gt;$I88),"Overdue",IF($N88&gt;0,"Part received","Open")))))</f>
        <v/>
      </c>
      <c r="R88" s="22" t="str">
        <f>IF($Q88="Overdue",Settings!$B$5-$I88,"")</f>
        <v/>
      </c>
    </row>
    <row r="89" spans="1:18" x14ac:dyDescent="0.3">
      <c r="A89" s="16"/>
      <c r="B89" s="17"/>
      <c r="C89" s="16"/>
      <c r="D89" s="16"/>
      <c r="E89" s="16"/>
      <c r="F89" s="18"/>
      <c r="G89" s="19"/>
      <c r="H89" s="16"/>
      <c r="I89" s="17"/>
      <c r="J89" s="16"/>
      <c r="K89" s="20" t="str">
        <f t="shared" si="5"/>
        <v/>
      </c>
      <c r="L89" s="20" t="str">
        <f t="shared" si="6"/>
        <v/>
      </c>
      <c r="M89" s="20" t="str">
        <f t="shared" si="7"/>
        <v/>
      </c>
      <c r="N89" s="21" t="str">
        <f>IF($A89="","",SUMIFS(Receipts!$D:$D,Receipts!$B:$B,$A89,Receipts!$C:$C,$D89))</f>
        <v/>
      </c>
      <c r="O89" s="21" t="str">
        <f t="shared" si="8"/>
        <v/>
      </c>
      <c r="P89" s="20" t="str">
        <f t="shared" si="9"/>
        <v/>
      </c>
      <c r="Q89" s="22" t="str">
        <f>IF($A89="","",IF($J89="Yes","Short-closed",IF($O89=0,"Closed",IF(AND($I89&lt;&gt;"",Settings!$B$5&gt;$I89),"Overdue",IF($N89&gt;0,"Part received","Open")))))</f>
        <v/>
      </c>
      <c r="R89" s="22" t="str">
        <f>IF($Q89="Overdue",Settings!$B$5-$I89,"")</f>
        <v/>
      </c>
    </row>
    <row r="90" spans="1:18" x14ac:dyDescent="0.3">
      <c r="A90" s="16"/>
      <c r="B90" s="17"/>
      <c r="C90" s="16"/>
      <c r="D90" s="16"/>
      <c r="E90" s="16"/>
      <c r="F90" s="18"/>
      <c r="G90" s="19"/>
      <c r="H90" s="16"/>
      <c r="I90" s="17"/>
      <c r="J90" s="16"/>
      <c r="K90" s="20" t="str">
        <f t="shared" si="5"/>
        <v/>
      </c>
      <c r="L90" s="20" t="str">
        <f t="shared" si="6"/>
        <v/>
      </c>
      <c r="M90" s="20" t="str">
        <f t="shared" si="7"/>
        <v/>
      </c>
      <c r="N90" s="21" t="str">
        <f>IF($A90="","",SUMIFS(Receipts!$D:$D,Receipts!$B:$B,$A90,Receipts!$C:$C,$D90))</f>
        <v/>
      </c>
      <c r="O90" s="21" t="str">
        <f t="shared" si="8"/>
        <v/>
      </c>
      <c r="P90" s="20" t="str">
        <f t="shared" si="9"/>
        <v/>
      </c>
      <c r="Q90" s="22" t="str">
        <f>IF($A90="","",IF($J90="Yes","Short-closed",IF($O90=0,"Closed",IF(AND($I90&lt;&gt;"",Settings!$B$5&gt;$I90),"Overdue",IF($N90&gt;0,"Part received","Open")))))</f>
        <v/>
      </c>
      <c r="R90" s="22" t="str">
        <f>IF($Q90="Overdue",Settings!$B$5-$I90,"")</f>
        <v/>
      </c>
    </row>
    <row r="91" spans="1:18" x14ac:dyDescent="0.3">
      <c r="A91" s="16"/>
      <c r="B91" s="17"/>
      <c r="C91" s="16"/>
      <c r="D91" s="16"/>
      <c r="E91" s="16"/>
      <c r="F91" s="18"/>
      <c r="G91" s="19"/>
      <c r="H91" s="16"/>
      <c r="I91" s="17"/>
      <c r="J91" s="16"/>
      <c r="K91" s="20" t="str">
        <f t="shared" si="5"/>
        <v/>
      </c>
      <c r="L91" s="20" t="str">
        <f t="shared" si="6"/>
        <v/>
      </c>
      <c r="M91" s="20" t="str">
        <f t="shared" si="7"/>
        <v/>
      </c>
      <c r="N91" s="21" t="str">
        <f>IF($A91="","",SUMIFS(Receipts!$D:$D,Receipts!$B:$B,$A91,Receipts!$C:$C,$D91))</f>
        <v/>
      </c>
      <c r="O91" s="21" t="str">
        <f t="shared" si="8"/>
        <v/>
      </c>
      <c r="P91" s="20" t="str">
        <f t="shared" si="9"/>
        <v/>
      </c>
      <c r="Q91" s="22" t="str">
        <f>IF($A91="","",IF($J91="Yes","Short-closed",IF($O91=0,"Closed",IF(AND($I91&lt;&gt;"",Settings!$B$5&gt;$I91),"Overdue",IF($N91&gt;0,"Part received","Open")))))</f>
        <v/>
      </c>
      <c r="R91" s="22" t="str">
        <f>IF($Q91="Overdue",Settings!$B$5-$I91,"")</f>
        <v/>
      </c>
    </row>
    <row r="92" spans="1:18" x14ac:dyDescent="0.3">
      <c r="A92" s="16"/>
      <c r="B92" s="17"/>
      <c r="C92" s="16"/>
      <c r="D92" s="16"/>
      <c r="E92" s="16"/>
      <c r="F92" s="18"/>
      <c r="G92" s="19"/>
      <c r="H92" s="16"/>
      <c r="I92" s="17"/>
      <c r="J92" s="16"/>
      <c r="K92" s="20" t="str">
        <f t="shared" si="5"/>
        <v/>
      </c>
      <c r="L92" s="20" t="str">
        <f t="shared" si="6"/>
        <v/>
      </c>
      <c r="M92" s="20" t="str">
        <f t="shared" si="7"/>
        <v/>
      </c>
      <c r="N92" s="21" t="str">
        <f>IF($A92="","",SUMIFS(Receipts!$D:$D,Receipts!$B:$B,$A92,Receipts!$C:$C,$D92))</f>
        <v/>
      </c>
      <c r="O92" s="21" t="str">
        <f t="shared" si="8"/>
        <v/>
      </c>
      <c r="P92" s="20" t="str">
        <f t="shared" si="9"/>
        <v/>
      </c>
      <c r="Q92" s="22" t="str">
        <f>IF($A92="","",IF($J92="Yes","Short-closed",IF($O92=0,"Closed",IF(AND($I92&lt;&gt;"",Settings!$B$5&gt;$I92),"Overdue",IF($N92&gt;0,"Part received","Open")))))</f>
        <v/>
      </c>
      <c r="R92" s="22" t="str">
        <f>IF($Q92="Overdue",Settings!$B$5-$I92,"")</f>
        <v/>
      </c>
    </row>
    <row r="93" spans="1:18" x14ac:dyDescent="0.3">
      <c r="A93" s="16"/>
      <c r="B93" s="17"/>
      <c r="C93" s="16"/>
      <c r="D93" s="16"/>
      <c r="E93" s="16"/>
      <c r="F93" s="18"/>
      <c r="G93" s="19"/>
      <c r="H93" s="16"/>
      <c r="I93" s="17"/>
      <c r="J93" s="16"/>
      <c r="K93" s="20" t="str">
        <f t="shared" si="5"/>
        <v/>
      </c>
      <c r="L93" s="20" t="str">
        <f t="shared" si="6"/>
        <v/>
      </c>
      <c r="M93" s="20" t="str">
        <f t="shared" si="7"/>
        <v/>
      </c>
      <c r="N93" s="21" t="str">
        <f>IF($A93="","",SUMIFS(Receipts!$D:$D,Receipts!$B:$B,$A93,Receipts!$C:$C,$D93))</f>
        <v/>
      </c>
      <c r="O93" s="21" t="str">
        <f t="shared" si="8"/>
        <v/>
      </c>
      <c r="P93" s="20" t="str">
        <f t="shared" si="9"/>
        <v/>
      </c>
      <c r="Q93" s="22" t="str">
        <f>IF($A93="","",IF($J93="Yes","Short-closed",IF($O93=0,"Closed",IF(AND($I93&lt;&gt;"",Settings!$B$5&gt;$I93),"Overdue",IF($N93&gt;0,"Part received","Open")))))</f>
        <v/>
      </c>
      <c r="R93" s="22" t="str">
        <f>IF($Q93="Overdue",Settings!$B$5-$I93,"")</f>
        <v/>
      </c>
    </row>
    <row r="94" spans="1:18" x14ac:dyDescent="0.3">
      <c r="A94" s="16"/>
      <c r="B94" s="17"/>
      <c r="C94" s="16"/>
      <c r="D94" s="16"/>
      <c r="E94" s="16"/>
      <c r="F94" s="18"/>
      <c r="G94" s="19"/>
      <c r="H94" s="16"/>
      <c r="I94" s="17"/>
      <c r="J94" s="16"/>
      <c r="K94" s="20" t="str">
        <f t="shared" si="5"/>
        <v/>
      </c>
      <c r="L94" s="20" t="str">
        <f t="shared" si="6"/>
        <v/>
      </c>
      <c r="M94" s="20" t="str">
        <f t="shared" si="7"/>
        <v/>
      </c>
      <c r="N94" s="21" t="str">
        <f>IF($A94="","",SUMIFS(Receipts!$D:$D,Receipts!$B:$B,$A94,Receipts!$C:$C,$D94))</f>
        <v/>
      </c>
      <c r="O94" s="21" t="str">
        <f t="shared" si="8"/>
        <v/>
      </c>
      <c r="P94" s="20" t="str">
        <f t="shared" si="9"/>
        <v/>
      </c>
      <c r="Q94" s="22" t="str">
        <f>IF($A94="","",IF($J94="Yes","Short-closed",IF($O94=0,"Closed",IF(AND($I94&lt;&gt;"",Settings!$B$5&gt;$I94),"Overdue",IF($N94&gt;0,"Part received","Open")))))</f>
        <v/>
      </c>
      <c r="R94" s="22" t="str">
        <f>IF($Q94="Overdue",Settings!$B$5-$I94,"")</f>
        <v/>
      </c>
    </row>
    <row r="95" spans="1:18" x14ac:dyDescent="0.3">
      <c r="A95" s="16"/>
      <c r="B95" s="17"/>
      <c r="C95" s="16"/>
      <c r="D95" s="16"/>
      <c r="E95" s="16"/>
      <c r="F95" s="18"/>
      <c r="G95" s="19"/>
      <c r="H95" s="16"/>
      <c r="I95" s="17"/>
      <c r="J95" s="16"/>
      <c r="K95" s="20" t="str">
        <f t="shared" si="5"/>
        <v/>
      </c>
      <c r="L95" s="20" t="str">
        <f t="shared" si="6"/>
        <v/>
      </c>
      <c r="M95" s="20" t="str">
        <f t="shared" si="7"/>
        <v/>
      </c>
      <c r="N95" s="21" t="str">
        <f>IF($A95="","",SUMIFS(Receipts!$D:$D,Receipts!$B:$B,$A95,Receipts!$C:$C,$D95))</f>
        <v/>
      </c>
      <c r="O95" s="21" t="str">
        <f t="shared" si="8"/>
        <v/>
      </c>
      <c r="P95" s="20" t="str">
        <f t="shared" si="9"/>
        <v/>
      </c>
      <c r="Q95" s="22" t="str">
        <f>IF($A95="","",IF($J95="Yes","Short-closed",IF($O95=0,"Closed",IF(AND($I95&lt;&gt;"",Settings!$B$5&gt;$I95),"Overdue",IF($N95&gt;0,"Part received","Open")))))</f>
        <v/>
      </c>
      <c r="R95" s="22" t="str">
        <f>IF($Q95="Overdue",Settings!$B$5-$I95,"")</f>
        <v/>
      </c>
    </row>
    <row r="96" spans="1:18" x14ac:dyDescent="0.3">
      <c r="A96" s="16"/>
      <c r="B96" s="17"/>
      <c r="C96" s="16"/>
      <c r="D96" s="16"/>
      <c r="E96" s="16"/>
      <c r="F96" s="18"/>
      <c r="G96" s="19"/>
      <c r="H96" s="16"/>
      <c r="I96" s="17"/>
      <c r="J96" s="16"/>
      <c r="K96" s="20" t="str">
        <f t="shared" si="5"/>
        <v/>
      </c>
      <c r="L96" s="20" t="str">
        <f t="shared" si="6"/>
        <v/>
      </c>
      <c r="M96" s="20" t="str">
        <f t="shared" si="7"/>
        <v/>
      </c>
      <c r="N96" s="21" t="str">
        <f>IF($A96="","",SUMIFS(Receipts!$D:$D,Receipts!$B:$B,$A96,Receipts!$C:$C,$D96))</f>
        <v/>
      </c>
      <c r="O96" s="21" t="str">
        <f t="shared" si="8"/>
        <v/>
      </c>
      <c r="P96" s="20" t="str">
        <f t="shared" si="9"/>
        <v/>
      </c>
      <c r="Q96" s="22" t="str">
        <f>IF($A96="","",IF($J96="Yes","Short-closed",IF($O96=0,"Closed",IF(AND($I96&lt;&gt;"",Settings!$B$5&gt;$I96),"Overdue",IF($N96&gt;0,"Part received","Open")))))</f>
        <v/>
      </c>
      <c r="R96" s="22" t="str">
        <f>IF($Q96="Overdue",Settings!$B$5-$I96,"")</f>
        <v/>
      </c>
    </row>
    <row r="97" spans="1:18" x14ac:dyDescent="0.3">
      <c r="A97" s="16"/>
      <c r="B97" s="17"/>
      <c r="C97" s="16"/>
      <c r="D97" s="16"/>
      <c r="E97" s="16"/>
      <c r="F97" s="18"/>
      <c r="G97" s="19"/>
      <c r="H97" s="16"/>
      <c r="I97" s="17"/>
      <c r="J97" s="16"/>
      <c r="K97" s="20" t="str">
        <f t="shared" si="5"/>
        <v/>
      </c>
      <c r="L97" s="20" t="str">
        <f t="shared" si="6"/>
        <v/>
      </c>
      <c r="M97" s="20" t="str">
        <f t="shared" si="7"/>
        <v/>
      </c>
      <c r="N97" s="21" t="str">
        <f>IF($A97="","",SUMIFS(Receipts!$D:$D,Receipts!$B:$B,$A97,Receipts!$C:$C,$D97))</f>
        <v/>
      </c>
      <c r="O97" s="21" t="str">
        <f t="shared" si="8"/>
        <v/>
      </c>
      <c r="P97" s="20" t="str">
        <f t="shared" si="9"/>
        <v/>
      </c>
      <c r="Q97" s="22" t="str">
        <f>IF($A97="","",IF($J97="Yes","Short-closed",IF($O97=0,"Closed",IF(AND($I97&lt;&gt;"",Settings!$B$5&gt;$I97),"Overdue",IF($N97&gt;0,"Part received","Open")))))</f>
        <v/>
      </c>
      <c r="R97" s="22" t="str">
        <f>IF($Q97="Overdue",Settings!$B$5-$I97,"")</f>
        <v/>
      </c>
    </row>
    <row r="98" spans="1:18" x14ac:dyDescent="0.3">
      <c r="A98" s="16"/>
      <c r="B98" s="17"/>
      <c r="C98" s="16"/>
      <c r="D98" s="16"/>
      <c r="E98" s="16"/>
      <c r="F98" s="18"/>
      <c r="G98" s="19"/>
      <c r="H98" s="16"/>
      <c r="I98" s="17"/>
      <c r="J98" s="16"/>
      <c r="K98" s="20" t="str">
        <f t="shared" si="5"/>
        <v/>
      </c>
      <c r="L98" s="20" t="str">
        <f t="shared" si="6"/>
        <v/>
      </c>
      <c r="M98" s="20" t="str">
        <f t="shared" si="7"/>
        <v/>
      </c>
      <c r="N98" s="21" t="str">
        <f>IF($A98="","",SUMIFS(Receipts!$D:$D,Receipts!$B:$B,$A98,Receipts!$C:$C,$D98))</f>
        <v/>
      </c>
      <c r="O98" s="21" t="str">
        <f t="shared" si="8"/>
        <v/>
      </c>
      <c r="P98" s="20" t="str">
        <f t="shared" si="9"/>
        <v/>
      </c>
      <c r="Q98" s="22" t="str">
        <f>IF($A98="","",IF($J98="Yes","Short-closed",IF($O98=0,"Closed",IF(AND($I98&lt;&gt;"",Settings!$B$5&gt;$I98),"Overdue",IF($N98&gt;0,"Part received","Open")))))</f>
        <v/>
      </c>
      <c r="R98" s="22" t="str">
        <f>IF($Q98="Overdue",Settings!$B$5-$I98,"")</f>
        <v/>
      </c>
    </row>
    <row r="99" spans="1:18" x14ac:dyDescent="0.3">
      <c r="A99" s="16"/>
      <c r="B99" s="17"/>
      <c r="C99" s="16"/>
      <c r="D99" s="16"/>
      <c r="E99" s="16"/>
      <c r="F99" s="18"/>
      <c r="G99" s="19"/>
      <c r="H99" s="16"/>
      <c r="I99" s="17"/>
      <c r="J99" s="16"/>
      <c r="K99" s="20" t="str">
        <f t="shared" si="5"/>
        <v/>
      </c>
      <c r="L99" s="20" t="str">
        <f t="shared" si="6"/>
        <v/>
      </c>
      <c r="M99" s="20" t="str">
        <f t="shared" si="7"/>
        <v/>
      </c>
      <c r="N99" s="21" t="str">
        <f>IF($A99="","",SUMIFS(Receipts!$D:$D,Receipts!$B:$B,$A99,Receipts!$C:$C,$D99))</f>
        <v/>
      </c>
      <c r="O99" s="21" t="str">
        <f t="shared" si="8"/>
        <v/>
      </c>
      <c r="P99" s="20" t="str">
        <f t="shared" si="9"/>
        <v/>
      </c>
      <c r="Q99" s="22" t="str">
        <f>IF($A99="","",IF($J99="Yes","Short-closed",IF($O99=0,"Closed",IF(AND($I99&lt;&gt;"",Settings!$B$5&gt;$I99),"Overdue",IF($N99&gt;0,"Part received","Open")))))</f>
        <v/>
      </c>
      <c r="R99" s="22" t="str">
        <f>IF($Q99="Overdue",Settings!$B$5-$I99,"")</f>
        <v/>
      </c>
    </row>
    <row r="100" spans="1:18" x14ac:dyDescent="0.3">
      <c r="A100" s="16"/>
      <c r="B100" s="17"/>
      <c r="C100" s="16"/>
      <c r="D100" s="16"/>
      <c r="E100" s="16"/>
      <c r="F100" s="18"/>
      <c r="G100" s="19"/>
      <c r="H100" s="16"/>
      <c r="I100" s="17"/>
      <c r="J100" s="16"/>
      <c r="K100" s="20" t="str">
        <f t="shared" si="5"/>
        <v/>
      </c>
      <c r="L100" s="20" t="str">
        <f t="shared" si="6"/>
        <v/>
      </c>
      <c r="M100" s="20" t="str">
        <f t="shared" si="7"/>
        <v/>
      </c>
      <c r="N100" s="21" t="str">
        <f>IF($A100="","",SUMIFS(Receipts!$D:$D,Receipts!$B:$B,$A100,Receipts!$C:$C,$D100))</f>
        <v/>
      </c>
      <c r="O100" s="21" t="str">
        <f t="shared" si="8"/>
        <v/>
      </c>
      <c r="P100" s="20" t="str">
        <f t="shared" si="9"/>
        <v/>
      </c>
      <c r="Q100" s="22" t="str">
        <f>IF($A100="","",IF($J100="Yes","Short-closed",IF($O100=0,"Closed",IF(AND($I100&lt;&gt;"",Settings!$B$5&gt;$I100),"Overdue",IF($N100&gt;0,"Part received","Open")))))</f>
        <v/>
      </c>
      <c r="R100" s="22" t="str">
        <f>IF($Q100="Overdue",Settings!$B$5-$I100,"")</f>
        <v/>
      </c>
    </row>
    <row r="101" spans="1:18" x14ac:dyDescent="0.3">
      <c r="A101" s="16"/>
      <c r="B101" s="17"/>
      <c r="C101" s="16"/>
      <c r="D101" s="16"/>
      <c r="E101" s="16"/>
      <c r="F101" s="18"/>
      <c r="G101" s="19"/>
      <c r="H101" s="16"/>
      <c r="I101" s="17"/>
      <c r="J101" s="16"/>
      <c r="K101" s="20" t="str">
        <f t="shared" si="5"/>
        <v/>
      </c>
      <c r="L101" s="20" t="str">
        <f t="shared" si="6"/>
        <v/>
      </c>
      <c r="M101" s="20" t="str">
        <f t="shared" si="7"/>
        <v/>
      </c>
      <c r="N101" s="21" t="str">
        <f>IF($A101="","",SUMIFS(Receipts!$D:$D,Receipts!$B:$B,$A101,Receipts!$C:$C,$D101))</f>
        <v/>
      </c>
      <c r="O101" s="21" t="str">
        <f t="shared" si="8"/>
        <v/>
      </c>
      <c r="P101" s="20" t="str">
        <f t="shared" si="9"/>
        <v/>
      </c>
      <c r="Q101" s="22" t="str">
        <f>IF($A101="","",IF($J101="Yes","Short-closed",IF($O101=0,"Closed",IF(AND($I101&lt;&gt;"",Settings!$B$5&gt;$I101),"Overdue",IF($N101&gt;0,"Part received","Open")))))</f>
        <v/>
      </c>
      <c r="R101" s="22" t="str">
        <f>IF($Q101="Overdue",Settings!$B$5-$I101,"")</f>
        <v/>
      </c>
    </row>
    <row r="102" spans="1:18" x14ac:dyDescent="0.3">
      <c r="A102" s="16"/>
      <c r="B102" s="17"/>
      <c r="C102" s="16"/>
      <c r="D102" s="16"/>
      <c r="E102" s="16"/>
      <c r="F102" s="18"/>
      <c r="G102" s="19"/>
      <c r="H102" s="16"/>
      <c r="I102" s="17"/>
      <c r="J102" s="16"/>
      <c r="K102" s="20" t="str">
        <f t="shared" si="5"/>
        <v/>
      </c>
      <c r="L102" s="20" t="str">
        <f t="shared" si="6"/>
        <v/>
      </c>
      <c r="M102" s="20" t="str">
        <f t="shared" si="7"/>
        <v/>
      </c>
      <c r="N102" s="21" t="str">
        <f>IF($A102="","",SUMIFS(Receipts!$D:$D,Receipts!$B:$B,$A102,Receipts!$C:$C,$D102))</f>
        <v/>
      </c>
      <c r="O102" s="21" t="str">
        <f t="shared" si="8"/>
        <v/>
      </c>
      <c r="P102" s="20" t="str">
        <f t="shared" si="9"/>
        <v/>
      </c>
      <c r="Q102" s="22" t="str">
        <f>IF($A102="","",IF($J102="Yes","Short-closed",IF($O102=0,"Closed",IF(AND($I102&lt;&gt;"",Settings!$B$5&gt;$I102),"Overdue",IF($N102&gt;0,"Part received","Open")))))</f>
        <v/>
      </c>
      <c r="R102" s="22" t="str">
        <f>IF($Q102="Overdue",Settings!$B$5-$I102,"")</f>
        <v/>
      </c>
    </row>
    <row r="103" spans="1:18" x14ac:dyDescent="0.3">
      <c r="A103" s="16"/>
      <c r="B103" s="17"/>
      <c r="C103" s="16"/>
      <c r="D103" s="16"/>
      <c r="E103" s="16"/>
      <c r="F103" s="18"/>
      <c r="G103" s="19"/>
      <c r="H103" s="16"/>
      <c r="I103" s="17"/>
      <c r="J103" s="16"/>
      <c r="K103" s="20" t="str">
        <f t="shared" si="5"/>
        <v/>
      </c>
      <c r="L103" s="20" t="str">
        <f t="shared" si="6"/>
        <v/>
      </c>
      <c r="M103" s="20" t="str">
        <f t="shared" si="7"/>
        <v/>
      </c>
      <c r="N103" s="21" t="str">
        <f>IF($A103="","",SUMIFS(Receipts!$D:$D,Receipts!$B:$B,$A103,Receipts!$C:$C,$D103))</f>
        <v/>
      </c>
      <c r="O103" s="21" t="str">
        <f t="shared" si="8"/>
        <v/>
      </c>
      <c r="P103" s="20" t="str">
        <f t="shared" si="9"/>
        <v/>
      </c>
      <c r="Q103" s="22" t="str">
        <f>IF($A103="","",IF($J103="Yes","Short-closed",IF($O103=0,"Closed",IF(AND($I103&lt;&gt;"",Settings!$B$5&gt;$I103),"Overdue",IF($N103&gt;0,"Part received","Open")))))</f>
        <v/>
      </c>
      <c r="R103" s="22" t="str">
        <f>IF($Q103="Overdue",Settings!$B$5-$I103,"")</f>
        <v/>
      </c>
    </row>
    <row r="104" spans="1:18" x14ac:dyDescent="0.3">
      <c r="A104" s="16"/>
      <c r="B104" s="17"/>
      <c r="C104" s="16"/>
      <c r="D104" s="16"/>
      <c r="E104" s="16"/>
      <c r="F104" s="18"/>
      <c r="G104" s="19"/>
      <c r="H104" s="16"/>
      <c r="I104" s="17"/>
      <c r="J104" s="16"/>
      <c r="K104" s="20" t="str">
        <f t="shared" si="5"/>
        <v/>
      </c>
      <c r="L104" s="20" t="str">
        <f t="shared" si="6"/>
        <v/>
      </c>
      <c r="M104" s="20" t="str">
        <f t="shared" si="7"/>
        <v/>
      </c>
      <c r="N104" s="21" t="str">
        <f>IF($A104="","",SUMIFS(Receipts!$D:$D,Receipts!$B:$B,$A104,Receipts!$C:$C,$D104))</f>
        <v/>
      </c>
      <c r="O104" s="21" t="str">
        <f t="shared" si="8"/>
        <v/>
      </c>
      <c r="P104" s="20" t="str">
        <f t="shared" si="9"/>
        <v/>
      </c>
      <c r="Q104" s="22" t="str">
        <f>IF($A104="","",IF($J104="Yes","Short-closed",IF($O104=0,"Closed",IF(AND($I104&lt;&gt;"",Settings!$B$5&gt;$I104),"Overdue",IF($N104&gt;0,"Part received","Open")))))</f>
        <v/>
      </c>
      <c r="R104" s="22" t="str">
        <f>IF($Q104="Overdue",Settings!$B$5-$I104,"")</f>
        <v/>
      </c>
    </row>
    <row r="105" spans="1:18" x14ac:dyDescent="0.3">
      <c r="A105" s="16"/>
      <c r="B105" s="17"/>
      <c r="C105" s="16"/>
      <c r="D105" s="16"/>
      <c r="E105" s="16"/>
      <c r="F105" s="18"/>
      <c r="G105" s="19"/>
      <c r="H105" s="16"/>
      <c r="I105" s="17"/>
      <c r="J105" s="16"/>
      <c r="K105" s="20" t="str">
        <f t="shared" si="5"/>
        <v/>
      </c>
      <c r="L105" s="20" t="str">
        <f t="shared" si="6"/>
        <v/>
      </c>
      <c r="M105" s="20" t="str">
        <f t="shared" si="7"/>
        <v/>
      </c>
      <c r="N105" s="21" t="str">
        <f>IF($A105="","",SUMIFS(Receipts!$D:$D,Receipts!$B:$B,$A105,Receipts!$C:$C,$D105))</f>
        <v/>
      </c>
      <c r="O105" s="21" t="str">
        <f t="shared" si="8"/>
        <v/>
      </c>
      <c r="P105" s="20" t="str">
        <f t="shared" si="9"/>
        <v/>
      </c>
      <c r="Q105" s="22" t="str">
        <f>IF($A105="","",IF($J105="Yes","Short-closed",IF($O105=0,"Closed",IF(AND($I105&lt;&gt;"",Settings!$B$5&gt;$I105),"Overdue",IF($N105&gt;0,"Part received","Open")))))</f>
        <v/>
      </c>
      <c r="R105" s="22" t="str">
        <f>IF($Q105="Overdue",Settings!$B$5-$I105,"")</f>
        <v/>
      </c>
    </row>
    <row r="106" spans="1:18" x14ac:dyDescent="0.3">
      <c r="A106" s="16"/>
      <c r="B106" s="17"/>
      <c r="C106" s="16"/>
      <c r="D106" s="16"/>
      <c r="E106" s="16"/>
      <c r="F106" s="18"/>
      <c r="G106" s="19"/>
      <c r="H106" s="16"/>
      <c r="I106" s="17"/>
      <c r="J106" s="16"/>
      <c r="K106" s="20" t="str">
        <f t="shared" si="5"/>
        <v/>
      </c>
      <c r="L106" s="20" t="str">
        <f t="shared" si="6"/>
        <v/>
      </c>
      <c r="M106" s="20" t="str">
        <f t="shared" si="7"/>
        <v/>
      </c>
      <c r="N106" s="21" t="str">
        <f>IF($A106="","",SUMIFS(Receipts!$D:$D,Receipts!$B:$B,$A106,Receipts!$C:$C,$D106))</f>
        <v/>
      </c>
      <c r="O106" s="21" t="str">
        <f t="shared" si="8"/>
        <v/>
      </c>
      <c r="P106" s="20" t="str">
        <f t="shared" si="9"/>
        <v/>
      </c>
      <c r="Q106" s="22" t="str">
        <f>IF($A106="","",IF($J106="Yes","Short-closed",IF($O106=0,"Closed",IF(AND($I106&lt;&gt;"",Settings!$B$5&gt;$I106),"Overdue",IF($N106&gt;0,"Part received","Open")))))</f>
        <v/>
      </c>
      <c r="R106" s="22" t="str">
        <f>IF($Q106="Overdue",Settings!$B$5-$I106,"")</f>
        <v/>
      </c>
    </row>
    <row r="107" spans="1:18" x14ac:dyDescent="0.3">
      <c r="A107" s="16"/>
      <c r="B107" s="17"/>
      <c r="C107" s="16"/>
      <c r="D107" s="16"/>
      <c r="E107" s="16"/>
      <c r="F107" s="18"/>
      <c r="G107" s="19"/>
      <c r="H107" s="16"/>
      <c r="I107" s="17"/>
      <c r="J107" s="16"/>
      <c r="K107" s="20" t="str">
        <f t="shared" si="5"/>
        <v/>
      </c>
      <c r="L107" s="20" t="str">
        <f t="shared" si="6"/>
        <v/>
      </c>
      <c r="M107" s="20" t="str">
        <f t="shared" si="7"/>
        <v/>
      </c>
      <c r="N107" s="21" t="str">
        <f>IF($A107="","",SUMIFS(Receipts!$D:$D,Receipts!$B:$B,$A107,Receipts!$C:$C,$D107))</f>
        <v/>
      </c>
      <c r="O107" s="21" t="str">
        <f t="shared" si="8"/>
        <v/>
      </c>
      <c r="P107" s="20" t="str">
        <f t="shared" si="9"/>
        <v/>
      </c>
      <c r="Q107" s="22" t="str">
        <f>IF($A107="","",IF($J107="Yes","Short-closed",IF($O107=0,"Closed",IF(AND($I107&lt;&gt;"",Settings!$B$5&gt;$I107),"Overdue",IF($N107&gt;0,"Part received","Open")))))</f>
        <v/>
      </c>
      <c r="R107" s="22" t="str">
        <f>IF($Q107="Overdue",Settings!$B$5-$I107,"")</f>
        <v/>
      </c>
    </row>
    <row r="108" spans="1:18" x14ac:dyDescent="0.3">
      <c r="A108" s="16"/>
      <c r="B108" s="17"/>
      <c r="C108" s="16"/>
      <c r="D108" s="16"/>
      <c r="E108" s="16"/>
      <c r="F108" s="18"/>
      <c r="G108" s="19"/>
      <c r="H108" s="16"/>
      <c r="I108" s="17"/>
      <c r="J108" s="16"/>
      <c r="K108" s="20" t="str">
        <f t="shared" si="5"/>
        <v/>
      </c>
      <c r="L108" s="20" t="str">
        <f t="shared" si="6"/>
        <v/>
      </c>
      <c r="M108" s="20" t="str">
        <f t="shared" si="7"/>
        <v/>
      </c>
      <c r="N108" s="21" t="str">
        <f>IF($A108="","",SUMIFS(Receipts!$D:$D,Receipts!$B:$B,$A108,Receipts!$C:$C,$D108))</f>
        <v/>
      </c>
      <c r="O108" s="21" t="str">
        <f t="shared" si="8"/>
        <v/>
      </c>
      <c r="P108" s="20" t="str">
        <f t="shared" si="9"/>
        <v/>
      </c>
      <c r="Q108" s="22" t="str">
        <f>IF($A108="","",IF($J108="Yes","Short-closed",IF($O108=0,"Closed",IF(AND($I108&lt;&gt;"",Settings!$B$5&gt;$I108),"Overdue",IF($N108&gt;0,"Part received","Open")))))</f>
        <v/>
      </c>
      <c r="R108" s="22" t="str">
        <f>IF($Q108="Overdue",Settings!$B$5-$I108,"")</f>
        <v/>
      </c>
    </row>
    <row r="109" spans="1:18" x14ac:dyDescent="0.3">
      <c r="A109" s="16"/>
      <c r="B109" s="17"/>
      <c r="C109" s="16"/>
      <c r="D109" s="16"/>
      <c r="E109" s="16"/>
      <c r="F109" s="18"/>
      <c r="G109" s="19"/>
      <c r="H109" s="16"/>
      <c r="I109" s="17"/>
      <c r="J109" s="16"/>
      <c r="K109" s="20" t="str">
        <f t="shared" si="5"/>
        <v/>
      </c>
      <c r="L109" s="20" t="str">
        <f t="shared" si="6"/>
        <v/>
      </c>
      <c r="M109" s="20" t="str">
        <f t="shared" si="7"/>
        <v/>
      </c>
      <c r="N109" s="21" t="str">
        <f>IF($A109="","",SUMIFS(Receipts!$D:$D,Receipts!$B:$B,$A109,Receipts!$C:$C,$D109))</f>
        <v/>
      </c>
      <c r="O109" s="21" t="str">
        <f t="shared" si="8"/>
        <v/>
      </c>
      <c r="P109" s="20" t="str">
        <f t="shared" si="9"/>
        <v/>
      </c>
      <c r="Q109" s="22" t="str">
        <f>IF($A109="","",IF($J109="Yes","Short-closed",IF($O109=0,"Closed",IF(AND($I109&lt;&gt;"",Settings!$B$5&gt;$I109),"Overdue",IF($N109&gt;0,"Part received","Open")))))</f>
        <v/>
      </c>
      <c r="R109" s="22" t="str">
        <f>IF($Q109="Overdue",Settings!$B$5-$I109,"")</f>
        <v/>
      </c>
    </row>
    <row r="110" spans="1:18" x14ac:dyDescent="0.3">
      <c r="A110" s="16"/>
      <c r="B110" s="17"/>
      <c r="C110" s="16"/>
      <c r="D110" s="16"/>
      <c r="E110" s="16"/>
      <c r="F110" s="18"/>
      <c r="G110" s="19"/>
      <c r="H110" s="16"/>
      <c r="I110" s="17"/>
      <c r="J110" s="16"/>
      <c r="K110" s="20" t="str">
        <f t="shared" si="5"/>
        <v/>
      </c>
      <c r="L110" s="20" t="str">
        <f t="shared" si="6"/>
        <v/>
      </c>
      <c r="M110" s="20" t="str">
        <f t="shared" si="7"/>
        <v/>
      </c>
      <c r="N110" s="21" t="str">
        <f>IF($A110="","",SUMIFS(Receipts!$D:$D,Receipts!$B:$B,$A110,Receipts!$C:$C,$D110))</f>
        <v/>
      </c>
      <c r="O110" s="21" t="str">
        <f t="shared" si="8"/>
        <v/>
      </c>
      <c r="P110" s="20" t="str">
        <f t="shared" si="9"/>
        <v/>
      </c>
      <c r="Q110" s="22" t="str">
        <f>IF($A110="","",IF($J110="Yes","Short-closed",IF($O110=0,"Closed",IF(AND($I110&lt;&gt;"",Settings!$B$5&gt;$I110),"Overdue",IF($N110&gt;0,"Part received","Open")))))</f>
        <v/>
      </c>
      <c r="R110" s="22" t="str">
        <f>IF($Q110="Overdue",Settings!$B$5-$I110,"")</f>
        <v/>
      </c>
    </row>
    <row r="111" spans="1:18" x14ac:dyDescent="0.3">
      <c r="A111" s="16"/>
      <c r="B111" s="17"/>
      <c r="C111" s="16"/>
      <c r="D111" s="16"/>
      <c r="E111" s="16"/>
      <c r="F111" s="18"/>
      <c r="G111" s="19"/>
      <c r="H111" s="16"/>
      <c r="I111" s="17"/>
      <c r="J111" s="16"/>
      <c r="K111" s="20" t="str">
        <f t="shared" si="5"/>
        <v/>
      </c>
      <c r="L111" s="20" t="str">
        <f t="shared" si="6"/>
        <v/>
      </c>
      <c r="M111" s="20" t="str">
        <f t="shared" si="7"/>
        <v/>
      </c>
      <c r="N111" s="21" t="str">
        <f>IF($A111="","",SUMIFS(Receipts!$D:$D,Receipts!$B:$B,$A111,Receipts!$C:$C,$D111))</f>
        <v/>
      </c>
      <c r="O111" s="21" t="str">
        <f t="shared" si="8"/>
        <v/>
      </c>
      <c r="P111" s="20" t="str">
        <f t="shared" si="9"/>
        <v/>
      </c>
      <c r="Q111" s="22" t="str">
        <f>IF($A111="","",IF($J111="Yes","Short-closed",IF($O111=0,"Closed",IF(AND($I111&lt;&gt;"",Settings!$B$5&gt;$I111),"Overdue",IF($N111&gt;0,"Part received","Open")))))</f>
        <v/>
      </c>
      <c r="R111" s="22" t="str">
        <f>IF($Q111="Overdue",Settings!$B$5-$I111,"")</f>
        <v/>
      </c>
    </row>
    <row r="112" spans="1:18" x14ac:dyDescent="0.3">
      <c r="A112" s="16"/>
      <c r="B112" s="17"/>
      <c r="C112" s="16"/>
      <c r="D112" s="16"/>
      <c r="E112" s="16"/>
      <c r="F112" s="18"/>
      <c r="G112" s="19"/>
      <c r="H112" s="16"/>
      <c r="I112" s="17"/>
      <c r="J112" s="16"/>
      <c r="K112" s="20" t="str">
        <f t="shared" si="5"/>
        <v/>
      </c>
      <c r="L112" s="20" t="str">
        <f t="shared" si="6"/>
        <v/>
      </c>
      <c r="M112" s="20" t="str">
        <f t="shared" si="7"/>
        <v/>
      </c>
      <c r="N112" s="21" t="str">
        <f>IF($A112="","",SUMIFS(Receipts!$D:$D,Receipts!$B:$B,$A112,Receipts!$C:$C,$D112))</f>
        <v/>
      </c>
      <c r="O112" s="21" t="str">
        <f t="shared" si="8"/>
        <v/>
      </c>
      <c r="P112" s="20" t="str">
        <f t="shared" si="9"/>
        <v/>
      </c>
      <c r="Q112" s="22" t="str">
        <f>IF($A112="","",IF($J112="Yes","Short-closed",IF($O112=0,"Closed",IF(AND($I112&lt;&gt;"",Settings!$B$5&gt;$I112),"Overdue",IF($N112&gt;0,"Part received","Open")))))</f>
        <v/>
      </c>
      <c r="R112" s="22" t="str">
        <f>IF($Q112="Overdue",Settings!$B$5-$I112,"")</f>
        <v/>
      </c>
    </row>
    <row r="113" spans="1:18" x14ac:dyDescent="0.3">
      <c r="A113" s="16"/>
      <c r="B113" s="17"/>
      <c r="C113" s="16"/>
      <c r="D113" s="16"/>
      <c r="E113" s="16"/>
      <c r="F113" s="18"/>
      <c r="G113" s="19"/>
      <c r="H113" s="16"/>
      <c r="I113" s="17"/>
      <c r="J113" s="16"/>
      <c r="K113" s="20" t="str">
        <f t="shared" si="5"/>
        <v/>
      </c>
      <c r="L113" s="20" t="str">
        <f t="shared" si="6"/>
        <v/>
      </c>
      <c r="M113" s="20" t="str">
        <f t="shared" si="7"/>
        <v/>
      </c>
      <c r="N113" s="21" t="str">
        <f>IF($A113="","",SUMIFS(Receipts!$D:$D,Receipts!$B:$B,$A113,Receipts!$C:$C,$D113))</f>
        <v/>
      </c>
      <c r="O113" s="21" t="str">
        <f t="shared" si="8"/>
        <v/>
      </c>
      <c r="P113" s="20" t="str">
        <f t="shared" si="9"/>
        <v/>
      </c>
      <c r="Q113" s="22" t="str">
        <f>IF($A113="","",IF($J113="Yes","Short-closed",IF($O113=0,"Closed",IF(AND($I113&lt;&gt;"",Settings!$B$5&gt;$I113),"Overdue",IF($N113&gt;0,"Part received","Open")))))</f>
        <v/>
      </c>
      <c r="R113" s="22" t="str">
        <f>IF($Q113="Overdue",Settings!$B$5-$I113,"")</f>
        <v/>
      </c>
    </row>
    <row r="114" spans="1:18" x14ac:dyDescent="0.3">
      <c r="A114" s="16"/>
      <c r="B114" s="17"/>
      <c r="C114" s="16"/>
      <c r="D114" s="16"/>
      <c r="E114" s="16"/>
      <c r="F114" s="18"/>
      <c r="G114" s="19"/>
      <c r="H114" s="16"/>
      <c r="I114" s="17"/>
      <c r="J114" s="16"/>
      <c r="K114" s="20" t="str">
        <f t="shared" si="5"/>
        <v/>
      </c>
      <c r="L114" s="20" t="str">
        <f t="shared" si="6"/>
        <v/>
      </c>
      <c r="M114" s="20" t="str">
        <f t="shared" si="7"/>
        <v/>
      </c>
      <c r="N114" s="21" t="str">
        <f>IF($A114="","",SUMIFS(Receipts!$D:$D,Receipts!$B:$B,$A114,Receipts!$C:$C,$D114))</f>
        <v/>
      </c>
      <c r="O114" s="21" t="str">
        <f t="shared" si="8"/>
        <v/>
      </c>
      <c r="P114" s="20" t="str">
        <f t="shared" si="9"/>
        <v/>
      </c>
      <c r="Q114" s="22" t="str">
        <f>IF($A114="","",IF($J114="Yes","Short-closed",IF($O114=0,"Closed",IF(AND($I114&lt;&gt;"",Settings!$B$5&gt;$I114),"Overdue",IF($N114&gt;0,"Part received","Open")))))</f>
        <v/>
      </c>
      <c r="R114" s="22" t="str">
        <f>IF($Q114="Overdue",Settings!$B$5-$I114,"")</f>
        <v/>
      </c>
    </row>
    <row r="115" spans="1:18" x14ac:dyDescent="0.3">
      <c r="A115" s="16"/>
      <c r="B115" s="17"/>
      <c r="C115" s="16"/>
      <c r="D115" s="16"/>
      <c r="E115" s="16"/>
      <c r="F115" s="18"/>
      <c r="G115" s="19"/>
      <c r="H115" s="16"/>
      <c r="I115" s="17"/>
      <c r="J115" s="16"/>
      <c r="K115" s="20" t="str">
        <f t="shared" si="5"/>
        <v/>
      </c>
      <c r="L115" s="20" t="str">
        <f t="shared" si="6"/>
        <v/>
      </c>
      <c r="M115" s="20" t="str">
        <f t="shared" si="7"/>
        <v/>
      </c>
      <c r="N115" s="21" t="str">
        <f>IF($A115="","",SUMIFS(Receipts!$D:$D,Receipts!$B:$B,$A115,Receipts!$C:$C,$D115))</f>
        <v/>
      </c>
      <c r="O115" s="21" t="str">
        <f t="shared" si="8"/>
        <v/>
      </c>
      <c r="P115" s="20" t="str">
        <f t="shared" si="9"/>
        <v/>
      </c>
      <c r="Q115" s="22" t="str">
        <f>IF($A115="","",IF($J115="Yes","Short-closed",IF($O115=0,"Closed",IF(AND($I115&lt;&gt;"",Settings!$B$5&gt;$I115),"Overdue",IF($N115&gt;0,"Part received","Open")))))</f>
        <v/>
      </c>
      <c r="R115" s="22" t="str">
        <f>IF($Q115="Overdue",Settings!$B$5-$I115,"")</f>
        <v/>
      </c>
    </row>
    <row r="116" spans="1:18" x14ac:dyDescent="0.3">
      <c r="A116" s="16"/>
      <c r="B116" s="17"/>
      <c r="C116" s="16"/>
      <c r="D116" s="16"/>
      <c r="E116" s="16"/>
      <c r="F116" s="18"/>
      <c r="G116" s="19"/>
      <c r="H116" s="16"/>
      <c r="I116" s="17"/>
      <c r="J116" s="16"/>
      <c r="K116" s="20" t="str">
        <f t="shared" si="5"/>
        <v/>
      </c>
      <c r="L116" s="20" t="str">
        <f t="shared" si="6"/>
        <v/>
      </c>
      <c r="M116" s="20" t="str">
        <f t="shared" si="7"/>
        <v/>
      </c>
      <c r="N116" s="21" t="str">
        <f>IF($A116="","",SUMIFS(Receipts!$D:$D,Receipts!$B:$B,$A116,Receipts!$C:$C,$D116))</f>
        <v/>
      </c>
      <c r="O116" s="21" t="str">
        <f t="shared" si="8"/>
        <v/>
      </c>
      <c r="P116" s="20" t="str">
        <f t="shared" si="9"/>
        <v/>
      </c>
      <c r="Q116" s="22" t="str">
        <f>IF($A116="","",IF($J116="Yes","Short-closed",IF($O116=0,"Closed",IF(AND($I116&lt;&gt;"",Settings!$B$5&gt;$I116),"Overdue",IF($N116&gt;0,"Part received","Open")))))</f>
        <v/>
      </c>
      <c r="R116" s="22" t="str">
        <f>IF($Q116="Overdue",Settings!$B$5-$I116,"")</f>
        <v/>
      </c>
    </row>
    <row r="117" spans="1:18" x14ac:dyDescent="0.3">
      <c r="A117" s="16"/>
      <c r="B117" s="17"/>
      <c r="C117" s="16"/>
      <c r="D117" s="16"/>
      <c r="E117" s="16"/>
      <c r="F117" s="18"/>
      <c r="G117" s="19"/>
      <c r="H117" s="16"/>
      <c r="I117" s="17"/>
      <c r="J117" s="16"/>
      <c r="K117" s="20" t="str">
        <f t="shared" si="5"/>
        <v/>
      </c>
      <c r="L117" s="20" t="str">
        <f t="shared" si="6"/>
        <v/>
      </c>
      <c r="M117" s="20" t="str">
        <f t="shared" si="7"/>
        <v/>
      </c>
      <c r="N117" s="21" t="str">
        <f>IF($A117="","",SUMIFS(Receipts!$D:$D,Receipts!$B:$B,$A117,Receipts!$C:$C,$D117))</f>
        <v/>
      </c>
      <c r="O117" s="21" t="str">
        <f t="shared" si="8"/>
        <v/>
      </c>
      <c r="P117" s="20" t="str">
        <f t="shared" si="9"/>
        <v/>
      </c>
      <c r="Q117" s="22" t="str">
        <f>IF($A117="","",IF($J117="Yes","Short-closed",IF($O117=0,"Closed",IF(AND($I117&lt;&gt;"",Settings!$B$5&gt;$I117),"Overdue",IF($N117&gt;0,"Part received","Open")))))</f>
        <v/>
      </c>
      <c r="R117" s="22" t="str">
        <f>IF($Q117="Overdue",Settings!$B$5-$I117,"")</f>
        <v/>
      </c>
    </row>
    <row r="118" spans="1:18" x14ac:dyDescent="0.3">
      <c r="A118" s="16"/>
      <c r="B118" s="17"/>
      <c r="C118" s="16"/>
      <c r="D118" s="16"/>
      <c r="E118" s="16"/>
      <c r="F118" s="18"/>
      <c r="G118" s="19"/>
      <c r="H118" s="16"/>
      <c r="I118" s="17"/>
      <c r="J118" s="16"/>
      <c r="K118" s="20" t="str">
        <f t="shared" si="5"/>
        <v/>
      </c>
      <c r="L118" s="20" t="str">
        <f t="shared" si="6"/>
        <v/>
      </c>
      <c r="M118" s="20" t="str">
        <f t="shared" si="7"/>
        <v/>
      </c>
      <c r="N118" s="21" t="str">
        <f>IF($A118="","",SUMIFS(Receipts!$D:$D,Receipts!$B:$B,$A118,Receipts!$C:$C,$D118))</f>
        <v/>
      </c>
      <c r="O118" s="21" t="str">
        <f t="shared" si="8"/>
        <v/>
      </c>
      <c r="P118" s="20" t="str">
        <f t="shared" si="9"/>
        <v/>
      </c>
      <c r="Q118" s="22" t="str">
        <f>IF($A118="","",IF($J118="Yes","Short-closed",IF($O118=0,"Closed",IF(AND($I118&lt;&gt;"",Settings!$B$5&gt;$I118),"Overdue",IF($N118&gt;0,"Part received","Open")))))</f>
        <v/>
      </c>
      <c r="R118" s="22" t="str">
        <f>IF($Q118="Overdue",Settings!$B$5-$I118,"")</f>
        <v/>
      </c>
    </row>
    <row r="119" spans="1:18" x14ac:dyDescent="0.3">
      <c r="A119" s="16"/>
      <c r="B119" s="17"/>
      <c r="C119" s="16"/>
      <c r="D119" s="16"/>
      <c r="E119" s="16"/>
      <c r="F119" s="18"/>
      <c r="G119" s="19"/>
      <c r="H119" s="16"/>
      <c r="I119" s="17"/>
      <c r="J119" s="16"/>
      <c r="K119" s="20" t="str">
        <f t="shared" si="5"/>
        <v/>
      </c>
      <c r="L119" s="20" t="str">
        <f t="shared" si="6"/>
        <v/>
      </c>
      <c r="M119" s="20" t="str">
        <f t="shared" si="7"/>
        <v/>
      </c>
      <c r="N119" s="21" t="str">
        <f>IF($A119="","",SUMIFS(Receipts!$D:$D,Receipts!$B:$B,$A119,Receipts!$C:$C,$D119))</f>
        <v/>
      </c>
      <c r="O119" s="21" t="str">
        <f t="shared" si="8"/>
        <v/>
      </c>
      <c r="P119" s="20" t="str">
        <f t="shared" si="9"/>
        <v/>
      </c>
      <c r="Q119" s="22" t="str">
        <f>IF($A119="","",IF($J119="Yes","Short-closed",IF($O119=0,"Closed",IF(AND($I119&lt;&gt;"",Settings!$B$5&gt;$I119),"Overdue",IF($N119&gt;0,"Part received","Open")))))</f>
        <v/>
      </c>
      <c r="R119" s="22" t="str">
        <f>IF($Q119="Overdue",Settings!$B$5-$I119,"")</f>
        <v/>
      </c>
    </row>
    <row r="120" spans="1:18" x14ac:dyDescent="0.3">
      <c r="A120" s="16"/>
      <c r="B120" s="17"/>
      <c r="C120" s="16"/>
      <c r="D120" s="16"/>
      <c r="E120" s="16"/>
      <c r="F120" s="18"/>
      <c r="G120" s="19"/>
      <c r="H120" s="16"/>
      <c r="I120" s="17"/>
      <c r="J120" s="16"/>
      <c r="K120" s="20" t="str">
        <f t="shared" si="5"/>
        <v/>
      </c>
      <c r="L120" s="20" t="str">
        <f t="shared" si="6"/>
        <v/>
      </c>
      <c r="M120" s="20" t="str">
        <f t="shared" si="7"/>
        <v/>
      </c>
      <c r="N120" s="21" t="str">
        <f>IF($A120="","",SUMIFS(Receipts!$D:$D,Receipts!$B:$B,$A120,Receipts!$C:$C,$D120))</f>
        <v/>
      </c>
      <c r="O120" s="21" t="str">
        <f t="shared" si="8"/>
        <v/>
      </c>
      <c r="P120" s="20" t="str">
        <f t="shared" si="9"/>
        <v/>
      </c>
      <c r="Q120" s="22" t="str">
        <f>IF($A120="","",IF($J120="Yes","Short-closed",IF($O120=0,"Closed",IF(AND($I120&lt;&gt;"",Settings!$B$5&gt;$I120),"Overdue",IF($N120&gt;0,"Part received","Open")))))</f>
        <v/>
      </c>
      <c r="R120" s="22" t="str">
        <f>IF($Q120="Overdue",Settings!$B$5-$I120,"")</f>
        <v/>
      </c>
    </row>
    <row r="121" spans="1:18" x14ac:dyDescent="0.3">
      <c r="A121" s="16"/>
      <c r="B121" s="17"/>
      <c r="C121" s="16"/>
      <c r="D121" s="16"/>
      <c r="E121" s="16"/>
      <c r="F121" s="18"/>
      <c r="G121" s="19"/>
      <c r="H121" s="16"/>
      <c r="I121" s="17"/>
      <c r="J121" s="16"/>
      <c r="K121" s="20" t="str">
        <f t="shared" si="5"/>
        <v/>
      </c>
      <c r="L121" s="20" t="str">
        <f t="shared" si="6"/>
        <v/>
      </c>
      <c r="M121" s="20" t="str">
        <f t="shared" si="7"/>
        <v/>
      </c>
      <c r="N121" s="21" t="str">
        <f>IF($A121="","",SUMIFS(Receipts!$D:$D,Receipts!$B:$B,$A121,Receipts!$C:$C,$D121))</f>
        <v/>
      </c>
      <c r="O121" s="21" t="str">
        <f t="shared" si="8"/>
        <v/>
      </c>
      <c r="P121" s="20" t="str">
        <f t="shared" si="9"/>
        <v/>
      </c>
      <c r="Q121" s="22" t="str">
        <f>IF($A121="","",IF($J121="Yes","Short-closed",IF($O121=0,"Closed",IF(AND($I121&lt;&gt;"",Settings!$B$5&gt;$I121),"Overdue",IF($N121&gt;0,"Part received","Open")))))</f>
        <v/>
      </c>
      <c r="R121" s="22" t="str">
        <f>IF($Q121="Overdue",Settings!$B$5-$I121,"")</f>
        <v/>
      </c>
    </row>
    <row r="122" spans="1:18" x14ac:dyDescent="0.3">
      <c r="A122" s="16"/>
      <c r="B122" s="17"/>
      <c r="C122" s="16"/>
      <c r="D122" s="16"/>
      <c r="E122" s="16"/>
      <c r="F122" s="18"/>
      <c r="G122" s="19"/>
      <c r="H122" s="16"/>
      <c r="I122" s="17"/>
      <c r="J122" s="16"/>
      <c r="K122" s="20" t="str">
        <f t="shared" si="5"/>
        <v/>
      </c>
      <c r="L122" s="20" t="str">
        <f t="shared" si="6"/>
        <v/>
      </c>
      <c r="M122" s="20" t="str">
        <f t="shared" si="7"/>
        <v/>
      </c>
      <c r="N122" s="21" t="str">
        <f>IF($A122="","",SUMIFS(Receipts!$D:$D,Receipts!$B:$B,$A122,Receipts!$C:$C,$D122))</f>
        <v/>
      </c>
      <c r="O122" s="21" t="str">
        <f t="shared" si="8"/>
        <v/>
      </c>
      <c r="P122" s="20" t="str">
        <f t="shared" si="9"/>
        <v/>
      </c>
      <c r="Q122" s="22" t="str">
        <f>IF($A122="","",IF($J122="Yes","Short-closed",IF($O122=0,"Closed",IF(AND($I122&lt;&gt;"",Settings!$B$5&gt;$I122),"Overdue",IF($N122&gt;0,"Part received","Open")))))</f>
        <v/>
      </c>
      <c r="R122" s="22" t="str">
        <f>IF($Q122="Overdue",Settings!$B$5-$I122,"")</f>
        <v/>
      </c>
    </row>
    <row r="123" spans="1:18" x14ac:dyDescent="0.3">
      <c r="A123" s="16"/>
      <c r="B123" s="17"/>
      <c r="C123" s="16"/>
      <c r="D123" s="16"/>
      <c r="E123" s="16"/>
      <c r="F123" s="18"/>
      <c r="G123" s="19"/>
      <c r="H123" s="16"/>
      <c r="I123" s="17"/>
      <c r="J123" s="16"/>
      <c r="K123" s="20" t="str">
        <f t="shared" si="5"/>
        <v/>
      </c>
      <c r="L123" s="20" t="str">
        <f t="shared" si="6"/>
        <v/>
      </c>
      <c r="M123" s="20" t="str">
        <f t="shared" si="7"/>
        <v/>
      </c>
      <c r="N123" s="21" t="str">
        <f>IF($A123="","",SUMIFS(Receipts!$D:$D,Receipts!$B:$B,$A123,Receipts!$C:$C,$D123))</f>
        <v/>
      </c>
      <c r="O123" s="21" t="str">
        <f t="shared" si="8"/>
        <v/>
      </c>
      <c r="P123" s="20" t="str">
        <f t="shared" si="9"/>
        <v/>
      </c>
      <c r="Q123" s="22" t="str">
        <f>IF($A123="","",IF($J123="Yes","Short-closed",IF($O123=0,"Closed",IF(AND($I123&lt;&gt;"",Settings!$B$5&gt;$I123),"Overdue",IF($N123&gt;0,"Part received","Open")))))</f>
        <v/>
      </c>
      <c r="R123" s="22" t="str">
        <f>IF($Q123="Overdue",Settings!$B$5-$I123,"")</f>
        <v/>
      </c>
    </row>
    <row r="124" spans="1:18" x14ac:dyDescent="0.3">
      <c r="A124" s="16"/>
      <c r="B124" s="17"/>
      <c r="C124" s="16"/>
      <c r="D124" s="16"/>
      <c r="E124" s="16"/>
      <c r="F124" s="18"/>
      <c r="G124" s="19"/>
      <c r="H124" s="16"/>
      <c r="I124" s="17"/>
      <c r="J124" s="16"/>
      <c r="K124" s="20" t="str">
        <f t="shared" si="5"/>
        <v/>
      </c>
      <c r="L124" s="20" t="str">
        <f t="shared" si="6"/>
        <v/>
      </c>
      <c r="M124" s="20" t="str">
        <f t="shared" si="7"/>
        <v/>
      </c>
      <c r="N124" s="21" t="str">
        <f>IF($A124="","",SUMIFS(Receipts!$D:$D,Receipts!$B:$B,$A124,Receipts!$C:$C,$D124))</f>
        <v/>
      </c>
      <c r="O124" s="21" t="str">
        <f t="shared" si="8"/>
        <v/>
      </c>
      <c r="P124" s="20" t="str">
        <f t="shared" si="9"/>
        <v/>
      </c>
      <c r="Q124" s="22" t="str">
        <f>IF($A124="","",IF($J124="Yes","Short-closed",IF($O124=0,"Closed",IF(AND($I124&lt;&gt;"",Settings!$B$5&gt;$I124),"Overdue",IF($N124&gt;0,"Part received","Open")))))</f>
        <v/>
      </c>
      <c r="R124" s="22" t="str">
        <f>IF($Q124="Overdue",Settings!$B$5-$I124,"")</f>
        <v/>
      </c>
    </row>
    <row r="125" spans="1:18" x14ac:dyDescent="0.3">
      <c r="A125" s="16"/>
      <c r="B125" s="17"/>
      <c r="C125" s="16"/>
      <c r="D125" s="16"/>
      <c r="E125" s="16"/>
      <c r="F125" s="18"/>
      <c r="G125" s="19"/>
      <c r="H125" s="16"/>
      <c r="I125" s="17"/>
      <c r="J125" s="16"/>
      <c r="K125" s="20" t="str">
        <f t="shared" si="5"/>
        <v/>
      </c>
      <c r="L125" s="20" t="str">
        <f t="shared" si="6"/>
        <v/>
      </c>
      <c r="M125" s="20" t="str">
        <f t="shared" si="7"/>
        <v/>
      </c>
      <c r="N125" s="21" t="str">
        <f>IF($A125="","",SUMIFS(Receipts!$D:$D,Receipts!$B:$B,$A125,Receipts!$C:$C,$D125))</f>
        <v/>
      </c>
      <c r="O125" s="21" t="str">
        <f t="shared" si="8"/>
        <v/>
      </c>
      <c r="P125" s="20" t="str">
        <f t="shared" si="9"/>
        <v/>
      </c>
      <c r="Q125" s="22" t="str">
        <f>IF($A125="","",IF($J125="Yes","Short-closed",IF($O125=0,"Closed",IF(AND($I125&lt;&gt;"",Settings!$B$5&gt;$I125),"Overdue",IF($N125&gt;0,"Part received","Open")))))</f>
        <v/>
      </c>
      <c r="R125" s="22" t="str">
        <f>IF($Q125="Overdue",Settings!$B$5-$I125,"")</f>
        <v/>
      </c>
    </row>
    <row r="126" spans="1:18" x14ac:dyDescent="0.3">
      <c r="A126" s="16"/>
      <c r="B126" s="17"/>
      <c r="C126" s="16"/>
      <c r="D126" s="16"/>
      <c r="E126" s="16"/>
      <c r="F126" s="18"/>
      <c r="G126" s="19"/>
      <c r="H126" s="16"/>
      <c r="I126" s="17"/>
      <c r="J126" s="16"/>
      <c r="K126" s="20" t="str">
        <f t="shared" si="5"/>
        <v/>
      </c>
      <c r="L126" s="20" t="str">
        <f t="shared" si="6"/>
        <v/>
      </c>
      <c r="M126" s="20" t="str">
        <f t="shared" si="7"/>
        <v/>
      </c>
      <c r="N126" s="21" t="str">
        <f>IF($A126="","",SUMIFS(Receipts!$D:$D,Receipts!$B:$B,$A126,Receipts!$C:$C,$D126))</f>
        <v/>
      </c>
      <c r="O126" s="21" t="str">
        <f t="shared" si="8"/>
        <v/>
      </c>
      <c r="P126" s="20" t="str">
        <f t="shared" si="9"/>
        <v/>
      </c>
      <c r="Q126" s="22" t="str">
        <f>IF($A126="","",IF($J126="Yes","Short-closed",IF($O126=0,"Closed",IF(AND($I126&lt;&gt;"",Settings!$B$5&gt;$I126),"Overdue",IF($N126&gt;0,"Part received","Open")))))</f>
        <v/>
      </c>
      <c r="R126" s="22" t="str">
        <f>IF($Q126="Overdue",Settings!$B$5-$I126,"")</f>
        <v/>
      </c>
    </row>
    <row r="127" spans="1:18" x14ac:dyDescent="0.3">
      <c r="A127" s="16"/>
      <c r="B127" s="17"/>
      <c r="C127" s="16"/>
      <c r="D127" s="16"/>
      <c r="E127" s="16"/>
      <c r="F127" s="18"/>
      <c r="G127" s="19"/>
      <c r="H127" s="16"/>
      <c r="I127" s="17"/>
      <c r="J127" s="16"/>
      <c r="K127" s="20" t="str">
        <f t="shared" si="5"/>
        <v/>
      </c>
      <c r="L127" s="20" t="str">
        <f t="shared" si="6"/>
        <v/>
      </c>
      <c r="M127" s="20" t="str">
        <f t="shared" si="7"/>
        <v/>
      </c>
      <c r="N127" s="21" t="str">
        <f>IF($A127="","",SUMIFS(Receipts!$D:$D,Receipts!$B:$B,$A127,Receipts!$C:$C,$D127))</f>
        <v/>
      </c>
      <c r="O127" s="21" t="str">
        <f t="shared" si="8"/>
        <v/>
      </c>
      <c r="P127" s="20" t="str">
        <f t="shared" si="9"/>
        <v/>
      </c>
      <c r="Q127" s="22" t="str">
        <f>IF($A127="","",IF($J127="Yes","Short-closed",IF($O127=0,"Closed",IF(AND($I127&lt;&gt;"",Settings!$B$5&gt;$I127),"Overdue",IF($N127&gt;0,"Part received","Open")))))</f>
        <v/>
      </c>
      <c r="R127" s="22" t="str">
        <f>IF($Q127="Overdue",Settings!$B$5-$I127,"")</f>
        <v/>
      </c>
    </row>
    <row r="128" spans="1:18" x14ac:dyDescent="0.3">
      <c r="A128" s="16"/>
      <c r="B128" s="17"/>
      <c r="C128" s="16"/>
      <c r="D128" s="16"/>
      <c r="E128" s="16"/>
      <c r="F128" s="18"/>
      <c r="G128" s="19"/>
      <c r="H128" s="16"/>
      <c r="I128" s="17"/>
      <c r="J128" s="16"/>
      <c r="K128" s="20" t="str">
        <f t="shared" si="5"/>
        <v/>
      </c>
      <c r="L128" s="20" t="str">
        <f t="shared" si="6"/>
        <v/>
      </c>
      <c r="M128" s="20" t="str">
        <f t="shared" si="7"/>
        <v/>
      </c>
      <c r="N128" s="21" t="str">
        <f>IF($A128="","",SUMIFS(Receipts!$D:$D,Receipts!$B:$B,$A128,Receipts!$C:$C,$D128))</f>
        <v/>
      </c>
      <c r="O128" s="21" t="str">
        <f t="shared" si="8"/>
        <v/>
      </c>
      <c r="P128" s="20" t="str">
        <f t="shared" si="9"/>
        <v/>
      </c>
      <c r="Q128" s="22" t="str">
        <f>IF($A128="","",IF($J128="Yes","Short-closed",IF($O128=0,"Closed",IF(AND($I128&lt;&gt;"",Settings!$B$5&gt;$I128),"Overdue",IF($N128&gt;0,"Part received","Open")))))</f>
        <v/>
      </c>
      <c r="R128" s="22" t="str">
        <f>IF($Q128="Overdue",Settings!$B$5-$I128,"")</f>
        <v/>
      </c>
    </row>
    <row r="129" spans="1:18" x14ac:dyDescent="0.3">
      <c r="A129" s="16"/>
      <c r="B129" s="17"/>
      <c r="C129" s="16"/>
      <c r="D129" s="16"/>
      <c r="E129" s="16"/>
      <c r="F129" s="18"/>
      <c r="G129" s="19"/>
      <c r="H129" s="16"/>
      <c r="I129" s="17"/>
      <c r="J129" s="16"/>
      <c r="K129" s="20" t="str">
        <f t="shared" si="5"/>
        <v/>
      </c>
      <c r="L129" s="20" t="str">
        <f t="shared" si="6"/>
        <v/>
      </c>
      <c r="M129" s="20" t="str">
        <f t="shared" si="7"/>
        <v/>
      </c>
      <c r="N129" s="21" t="str">
        <f>IF($A129="","",SUMIFS(Receipts!$D:$D,Receipts!$B:$B,$A129,Receipts!$C:$C,$D129))</f>
        <v/>
      </c>
      <c r="O129" s="21" t="str">
        <f t="shared" si="8"/>
        <v/>
      </c>
      <c r="P129" s="20" t="str">
        <f t="shared" si="9"/>
        <v/>
      </c>
      <c r="Q129" s="22" t="str">
        <f>IF($A129="","",IF($J129="Yes","Short-closed",IF($O129=0,"Closed",IF(AND($I129&lt;&gt;"",Settings!$B$5&gt;$I129),"Overdue",IF($N129&gt;0,"Part received","Open")))))</f>
        <v/>
      </c>
      <c r="R129" s="22" t="str">
        <f>IF($Q129="Overdue",Settings!$B$5-$I129,"")</f>
        <v/>
      </c>
    </row>
    <row r="130" spans="1:18" x14ac:dyDescent="0.3">
      <c r="A130" s="16"/>
      <c r="B130" s="17"/>
      <c r="C130" s="16"/>
      <c r="D130" s="16"/>
      <c r="E130" s="16"/>
      <c r="F130" s="18"/>
      <c r="G130" s="19"/>
      <c r="H130" s="16"/>
      <c r="I130" s="17"/>
      <c r="J130" s="16"/>
      <c r="K130" s="20" t="str">
        <f t="shared" si="5"/>
        <v/>
      </c>
      <c r="L130" s="20" t="str">
        <f t="shared" si="6"/>
        <v/>
      </c>
      <c r="M130" s="20" t="str">
        <f t="shared" si="7"/>
        <v/>
      </c>
      <c r="N130" s="21" t="str">
        <f>IF($A130="","",SUMIFS(Receipts!$D:$D,Receipts!$B:$B,$A130,Receipts!$C:$C,$D130))</f>
        <v/>
      </c>
      <c r="O130" s="21" t="str">
        <f t="shared" si="8"/>
        <v/>
      </c>
      <c r="P130" s="20" t="str">
        <f t="shared" si="9"/>
        <v/>
      </c>
      <c r="Q130" s="22" t="str">
        <f>IF($A130="","",IF($J130="Yes","Short-closed",IF($O130=0,"Closed",IF(AND($I130&lt;&gt;"",Settings!$B$5&gt;$I130),"Overdue",IF($N130&gt;0,"Part received","Open")))))</f>
        <v/>
      </c>
      <c r="R130" s="22" t="str">
        <f>IF($Q130="Overdue",Settings!$B$5-$I130,"")</f>
        <v/>
      </c>
    </row>
    <row r="131" spans="1:18" x14ac:dyDescent="0.3">
      <c r="A131" s="16"/>
      <c r="B131" s="17"/>
      <c r="C131" s="16"/>
      <c r="D131" s="16"/>
      <c r="E131" s="16"/>
      <c r="F131" s="18"/>
      <c r="G131" s="19"/>
      <c r="H131" s="16"/>
      <c r="I131" s="17"/>
      <c r="J131" s="16"/>
      <c r="K131" s="20" t="str">
        <f t="shared" si="5"/>
        <v/>
      </c>
      <c r="L131" s="20" t="str">
        <f t="shared" si="6"/>
        <v/>
      </c>
      <c r="M131" s="20" t="str">
        <f t="shared" si="7"/>
        <v/>
      </c>
      <c r="N131" s="21" t="str">
        <f>IF($A131="","",SUMIFS(Receipts!$D:$D,Receipts!$B:$B,$A131,Receipts!$C:$C,$D131))</f>
        <v/>
      </c>
      <c r="O131" s="21" t="str">
        <f t="shared" si="8"/>
        <v/>
      </c>
      <c r="P131" s="20" t="str">
        <f t="shared" si="9"/>
        <v/>
      </c>
      <c r="Q131" s="22" t="str">
        <f>IF($A131="","",IF($J131="Yes","Short-closed",IF($O131=0,"Closed",IF(AND($I131&lt;&gt;"",Settings!$B$5&gt;$I131),"Overdue",IF($N131&gt;0,"Part received","Open")))))</f>
        <v/>
      </c>
      <c r="R131" s="22" t="str">
        <f>IF($Q131="Overdue",Settings!$B$5-$I131,"")</f>
        <v/>
      </c>
    </row>
    <row r="132" spans="1:18" x14ac:dyDescent="0.3">
      <c r="A132" s="16"/>
      <c r="B132" s="17"/>
      <c r="C132" s="16"/>
      <c r="D132" s="16"/>
      <c r="E132" s="16"/>
      <c r="F132" s="18"/>
      <c r="G132" s="19"/>
      <c r="H132" s="16"/>
      <c r="I132" s="17"/>
      <c r="J132" s="16"/>
      <c r="K132" s="20" t="str">
        <f t="shared" ref="K132:K195" si="10">IF(OR($F132="",$G132=""),"",ROUND($F132*$G132,2))</f>
        <v/>
      </c>
      <c r="L132" s="20" t="str">
        <f t="shared" ref="L132:L195" si="11">IF($K132="","",ROUND($K132*N($H132)/100,2))</f>
        <v/>
      </c>
      <c r="M132" s="20" t="str">
        <f t="shared" ref="M132:M195" si="12">IF($K132="","",$K132+$L132)</f>
        <v/>
      </c>
      <c r="N132" s="21" t="str">
        <f>IF($A132="","",SUMIFS(Receipts!$D:$D,Receipts!$B:$B,$A132,Receipts!$C:$C,$D132))</f>
        <v/>
      </c>
      <c r="O132" s="21" t="str">
        <f t="shared" ref="O132:O195" si="13">IF($A132="","",IF($J132="Yes",0,MAX(0,N($F132)-$N132)))</f>
        <v/>
      </c>
      <c r="P132" s="20" t="str">
        <f t="shared" ref="P132:P195" si="14">IF(OR($O132="",$G132=""),"",ROUND($O132*$G132*(1+N($H132)/100),2))</f>
        <v/>
      </c>
      <c r="Q132" s="22" t="str">
        <f>IF($A132="","",IF($J132="Yes","Short-closed",IF($O132=0,"Closed",IF(AND($I132&lt;&gt;"",Settings!$B$5&gt;$I132),"Overdue",IF($N132&gt;0,"Part received","Open")))))</f>
        <v/>
      </c>
      <c r="R132" s="22" t="str">
        <f>IF($Q132="Overdue",Settings!$B$5-$I132,"")</f>
        <v/>
      </c>
    </row>
    <row r="133" spans="1:18" x14ac:dyDescent="0.3">
      <c r="A133" s="16"/>
      <c r="B133" s="17"/>
      <c r="C133" s="16"/>
      <c r="D133" s="16"/>
      <c r="E133" s="16"/>
      <c r="F133" s="18"/>
      <c r="G133" s="19"/>
      <c r="H133" s="16"/>
      <c r="I133" s="17"/>
      <c r="J133" s="16"/>
      <c r="K133" s="20" t="str">
        <f t="shared" si="10"/>
        <v/>
      </c>
      <c r="L133" s="20" t="str">
        <f t="shared" si="11"/>
        <v/>
      </c>
      <c r="M133" s="20" t="str">
        <f t="shared" si="12"/>
        <v/>
      </c>
      <c r="N133" s="21" t="str">
        <f>IF($A133="","",SUMIFS(Receipts!$D:$D,Receipts!$B:$B,$A133,Receipts!$C:$C,$D133))</f>
        <v/>
      </c>
      <c r="O133" s="21" t="str">
        <f t="shared" si="13"/>
        <v/>
      </c>
      <c r="P133" s="20" t="str">
        <f t="shared" si="14"/>
        <v/>
      </c>
      <c r="Q133" s="22" t="str">
        <f>IF($A133="","",IF($J133="Yes","Short-closed",IF($O133=0,"Closed",IF(AND($I133&lt;&gt;"",Settings!$B$5&gt;$I133),"Overdue",IF($N133&gt;0,"Part received","Open")))))</f>
        <v/>
      </c>
      <c r="R133" s="22" t="str">
        <f>IF($Q133="Overdue",Settings!$B$5-$I133,"")</f>
        <v/>
      </c>
    </row>
    <row r="134" spans="1:18" x14ac:dyDescent="0.3">
      <c r="A134" s="16"/>
      <c r="B134" s="17"/>
      <c r="C134" s="16"/>
      <c r="D134" s="16"/>
      <c r="E134" s="16"/>
      <c r="F134" s="18"/>
      <c r="G134" s="19"/>
      <c r="H134" s="16"/>
      <c r="I134" s="17"/>
      <c r="J134" s="16"/>
      <c r="K134" s="20" t="str">
        <f t="shared" si="10"/>
        <v/>
      </c>
      <c r="L134" s="20" t="str">
        <f t="shared" si="11"/>
        <v/>
      </c>
      <c r="M134" s="20" t="str">
        <f t="shared" si="12"/>
        <v/>
      </c>
      <c r="N134" s="21" t="str">
        <f>IF($A134="","",SUMIFS(Receipts!$D:$D,Receipts!$B:$B,$A134,Receipts!$C:$C,$D134))</f>
        <v/>
      </c>
      <c r="O134" s="21" t="str">
        <f t="shared" si="13"/>
        <v/>
      </c>
      <c r="P134" s="20" t="str">
        <f t="shared" si="14"/>
        <v/>
      </c>
      <c r="Q134" s="22" t="str">
        <f>IF($A134="","",IF($J134="Yes","Short-closed",IF($O134=0,"Closed",IF(AND($I134&lt;&gt;"",Settings!$B$5&gt;$I134),"Overdue",IF($N134&gt;0,"Part received","Open")))))</f>
        <v/>
      </c>
      <c r="R134" s="22" t="str">
        <f>IF($Q134="Overdue",Settings!$B$5-$I134,"")</f>
        <v/>
      </c>
    </row>
    <row r="135" spans="1:18" x14ac:dyDescent="0.3">
      <c r="A135" s="16"/>
      <c r="B135" s="17"/>
      <c r="C135" s="16"/>
      <c r="D135" s="16"/>
      <c r="E135" s="16"/>
      <c r="F135" s="18"/>
      <c r="G135" s="19"/>
      <c r="H135" s="16"/>
      <c r="I135" s="17"/>
      <c r="J135" s="16"/>
      <c r="K135" s="20" t="str">
        <f t="shared" si="10"/>
        <v/>
      </c>
      <c r="L135" s="20" t="str">
        <f t="shared" si="11"/>
        <v/>
      </c>
      <c r="M135" s="20" t="str">
        <f t="shared" si="12"/>
        <v/>
      </c>
      <c r="N135" s="21" t="str">
        <f>IF($A135="","",SUMIFS(Receipts!$D:$D,Receipts!$B:$B,$A135,Receipts!$C:$C,$D135))</f>
        <v/>
      </c>
      <c r="O135" s="21" t="str">
        <f t="shared" si="13"/>
        <v/>
      </c>
      <c r="P135" s="20" t="str">
        <f t="shared" si="14"/>
        <v/>
      </c>
      <c r="Q135" s="22" t="str">
        <f>IF($A135="","",IF($J135="Yes","Short-closed",IF($O135=0,"Closed",IF(AND($I135&lt;&gt;"",Settings!$B$5&gt;$I135),"Overdue",IF($N135&gt;0,"Part received","Open")))))</f>
        <v/>
      </c>
      <c r="R135" s="22" t="str">
        <f>IF($Q135="Overdue",Settings!$B$5-$I135,"")</f>
        <v/>
      </c>
    </row>
    <row r="136" spans="1:18" x14ac:dyDescent="0.3">
      <c r="A136" s="16"/>
      <c r="B136" s="17"/>
      <c r="C136" s="16"/>
      <c r="D136" s="16"/>
      <c r="E136" s="16"/>
      <c r="F136" s="18"/>
      <c r="G136" s="19"/>
      <c r="H136" s="16"/>
      <c r="I136" s="17"/>
      <c r="J136" s="16"/>
      <c r="K136" s="20" t="str">
        <f t="shared" si="10"/>
        <v/>
      </c>
      <c r="L136" s="20" t="str">
        <f t="shared" si="11"/>
        <v/>
      </c>
      <c r="M136" s="20" t="str">
        <f t="shared" si="12"/>
        <v/>
      </c>
      <c r="N136" s="21" t="str">
        <f>IF($A136="","",SUMIFS(Receipts!$D:$D,Receipts!$B:$B,$A136,Receipts!$C:$C,$D136))</f>
        <v/>
      </c>
      <c r="O136" s="21" t="str">
        <f t="shared" si="13"/>
        <v/>
      </c>
      <c r="P136" s="20" t="str">
        <f t="shared" si="14"/>
        <v/>
      </c>
      <c r="Q136" s="22" t="str">
        <f>IF($A136="","",IF($J136="Yes","Short-closed",IF($O136=0,"Closed",IF(AND($I136&lt;&gt;"",Settings!$B$5&gt;$I136),"Overdue",IF($N136&gt;0,"Part received","Open")))))</f>
        <v/>
      </c>
      <c r="R136" s="22" t="str">
        <f>IF($Q136="Overdue",Settings!$B$5-$I136,"")</f>
        <v/>
      </c>
    </row>
    <row r="137" spans="1:18" x14ac:dyDescent="0.3">
      <c r="A137" s="16"/>
      <c r="B137" s="17"/>
      <c r="C137" s="16"/>
      <c r="D137" s="16"/>
      <c r="E137" s="16"/>
      <c r="F137" s="18"/>
      <c r="G137" s="19"/>
      <c r="H137" s="16"/>
      <c r="I137" s="17"/>
      <c r="J137" s="16"/>
      <c r="K137" s="20" t="str">
        <f t="shared" si="10"/>
        <v/>
      </c>
      <c r="L137" s="20" t="str">
        <f t="shared" si="11"/>
        <v/>
      </c>
      <c r="M137" s="20" t="str">
        <f t="shared" si="12"/>
        <v/>
      </c>
      <c r="N137" s="21" t="str">
        <f>IF($A137="","",SUMIFS(Receipts!$D:$D,Receipts!$B:$B,$A137,Receipts!$C:$C,$D137))</f>
        <v/>
      </c>
      <c r="O137" s="21" t="str">
        <f t="shared" si="13"/>
        <v/>
      </c>
      <c r="P137" s="20" t="str">
        <f t="shared" si="14"/>
        <v/>
      </c>
      <c r="Q137" s="22" t="str">
        <f>IF($A137="","",IF($J137="Yes","Short-closed",IF($O137=0,"Closed",IF(AND($I137&lt;&gt;"",Settings!$B$5&gt;$I137),"Overdue",IF($N137&gt;0,"Part received","Open")))))</f>
        <v/>
      </c>
      <c r="R137" s="22" t="str">
        <f>IF($Q137="Overdue",Settings!$B$5-$I137,"")</f>
        <v/>
      </c>
    </row>
    <row r="138" spans="1:18" x14ac:dyDescent="0.3">
      <c r="A138" s="16"/>
      <c r="B138" s="17"/>
      <c r="C138" s="16"/>
      <c r="D138" s="16"/>
      <c r="E138" s="16"/>
      <c r="F138" s="18"/>
      <c r="G138" s="19"/>
      <c r="H138" s="16"/>
      <c r="I138" s="17"/>
      <c r="J138" s="16"/>
      <c r="K138" s="20" t="str">
        <f t="shared" si="10"/>
        <v/>
      </c>
      <c r="L138" s="20" t="str">
        <f t="shared" si="11"/>
        <v/>
      </c>
      <c r="M138" s="20" t="str">
        <f t="shared" si="12"/>
        <v/>
      </c>
      <c r="N138" s="21" t="str">
        <f>IF($A138="","",SUMIFS(Receipts!$D:$D,Receipts!$B:$B,$A138,Receipts!$C:$C,$D138))</f>
        <v/>
      </c>
      <c r="O138" s="21" t="str">
        <f t="shared" si="13"/>
        <v/>
      </c>
      <c r="P138" s="20" t="str">
        <f t="shared" si="14"/>
        <v/>
      </c>
      <c r="Q138" s="22" t="str">
        <f>IF($A138="","",IF($J138="Yes","Short-closed",IF($O138=0,"Closed",IF(AND($I138&lt;&gt;"",Settings!$B$5&gt;$I138),"Overdue",IF($N138&gt;0,"Part received","Open")))))</f>
        <v/>
      </c>
      <c r="R138" s="22" t="str">
        <f>IF($Q138="Overdue",Settings!$B$5-$I138,"")</f>
        <v/>
      </c>
    </row>
    <row r="139" spans="1:18" x14ac:dyDescent="0.3">
      <c r="A139" s="16"/>
      <c r="B139" s="17"/>
      <c r="C139" s="16"/>
      <c r="D139" s="16"/>
      <c r="E139" s="16"/>
      <c r="F139" s="18"/>
      <c r="G139" s="19"/>
      <c r="H139" s="16"/>
      <c r="I139" s="17"/>
      <c r="J139" s="16"/>
      <c r="K139" s="20" t="str">
        <f t="shared" si="10"/>
        <v/>
      </c>
      <c r="L139" s="20" t="str">
        <f t="shared" si="11"/>
        <v/>
      </c>
      <c r="M139" s="20" t="str">
        <f t="shared" si="12"/>
        <v/>
      </c>
      <c r="N139" s="21" t="str">
        <f>IF($A139="","",SUMIFS(Receipts!$D:$D,Receipts!$B:$B,$A139,Receipts!$C:$C,$D139))</f>
        <v/>
      </c>
      <c r="O139" s="21" t="str">
        <f t="shared" si="13"/>
        <v/>
      </c>
      <c r="P139" s="20" t="str">
        <f t="shared" si="14"/>
        <v/>
      </c>
      <c r="Q139" s="22" t="str">
        <f>IF($A139="","",IF($J139="Yes","Short-closed",IF($O139=0,"Closed",IF(AND($I139&lt;&gt;"",Settings!$B$5&gt;$I139),"Overdue",IF($N139&gt;0,"Part received","Open")))))</f>
        <v/>
      </c>
      <c r="R139" s="22" t="str">
        <f>IF($Q139="Overdue",Settings!$B$5-$I139,"")</f>
        <v/>
      </c>
    </row>
    <row r="140" spans="1:18" x14ac:dyDescent="0.3">
      <c r="A140" s="16"/>
      <c r="B140" s="17"/>
      <c r="C140" s="16"/>
      <c r="D140" s="16"/>
      <c r="E140" s="16"/>
      <c r="F140" s="18"/>
      <c r="G140" s="19"/>
      <c r="H140" s="16"/>
      <c r="I140" s="17"/>
      <c r="J140" s="16"/>
      <c r="K140" s="20" t="str">
        <f t="shared" si="10"/>
        <v/>
      </c>
      <c r="L140" s="20" t="str">
        <f t="shared" si="11"/>
        <v/>
      </c>
      <c r="M140" s="20" t="str">
        <f t="shared" si="12"/>
        <v/>
      </c>
      <c r="N140" s="21" t="str">
        <f>IF($A140="","",SUMIFS(Receipts!$D:$D,Receipts!$B:$B,$A140,Receipts!$C:$C,$D140))</f>
        <v/>
      </c>
      <c r="O140" s="21" t="str">
        <f t="shared" si="13"/>
        <v/>
      </c>
      <c r="P140" s="20" t="str">
        <f t="shared" si="14"/>
        <v/>
      </c>
      <c r="Q140" s="22" t="str">
        <f>IF($A140="","",IF($J140="Yes","Short-closed",IF($O140=0,"Closed",IF(AND($I140&lt;&gt;"",Settings!$B$5&gt;$I140),"Overdue",IF($N140&gt;0,"Part received","Open")))))</f>
        <v/>
      </c>
      <c r="R140" s="22" t="str">
        <f>IF($Q140="Overdue",Settings!$B$5-$I140,"")</f>
        <v/>
      </c>
    </row>
    <row r="141" spans="1:18" x14ac:dyDescent="0.3">
      <c r="A141" s="16"/>
      <c r="B141" s="17"/>
      <c r="C141" s="16"/>
      <c r="D141" s="16"/>
      <c r="E141" s="16"/>
      <c r="F141" s="18"/>
      <c r="G141" s="19"/>
      <c r="H141" s="16"/>
      <c r="I141" s="17"/>
      <c r="J141" s="16"/>
      <c r="K141" s="20" t="str">
        <f t="shared" si="10"/>
        <v/>
      </c>
      <c r="L141" s="20" t="str">
        <f t="shared" si="11"/>
        <v/>
      </c>
      <c r="M141" s="20" t="str">
        <f t="shared" si="12"/>
        <v/>
      </c>
      <c r="N141" s="21" t="str">
        <f>IF($A141="","",SUMIFS(Receipts!$D:$D,Receipts!$B:$B,$A141,Receipts!$C:$C,$D141))</f>
        <v/>
      </c>
      <c r="O141" s="21" t="str">
        <f t="shared" si="13"/>
        <v/>
      </c>
      <c r="P141" s="20" t="str">
        <f t="shared" si="14"/>
        <v/>
      </c>
      <c r="Q141" s="22" t="str">
        <f>IF($A141="","",IF($J141="Yes","Short-closed",IF($O141=0,"Closed",IF(AND($I141&lt;&gt;"",Settings!$B$5&gt;$I141),"Overdue",IF($N141&gt;0,"Part received","Open")))))</f>
        <v/>
      </c>
      <c r="R141" s="22" t="str">
        <f>IF($Q141="Overdue",Settings!$B$5-$I141,"")</f>
        <v/>
      </c>
    </row>
    <row r="142" spans="1:18" x14ac:dyDescent="0.3">
      <c r="A142" s="16"/>
      <c r="B142" s="17"/>
      <c r="C142" s="16"/>
      <c r="D142" s="16"/>
      <c r="E142" s="16"/>
      <c r="F142" s="18"/>
      <c r="G142" s="19"/>
      <c r="H142" s="16"/>
      <c r="I142" s="17"/>
      <c r="J142" s="16"/>
      <c r="K142" s="20" t="str">
        <f t="shared" si="10"/>
        <v/>
      </c>
      <c r="L142" s="20" t="str">
        <f t="shared" si="11"/>
        <v/>
      </c>
      <c r="M142" s="20" t="str">
        <f t="shared" si="12"/>
        <v/>
      </c>
      <c r="N142" s="21" t="str">
        <f>IF($A142="","",SUMIFS(Receipts!$D:$D,Receipts!$B:$B,$A142,Receipts!$C:$C,$D142))</f>
        <v/>
      </c>
      <c r="O142" s="21" t="str">
        <f t="shared" si="13"/>
        <v/>
      </c>
      <c r="P142" s="20" t="str">
        <f t="shared" si="14"/>
        <v/>
      </c>
      <c r="Q142" s="22" t="str">
        <f>IF($A142="","",IF($J142="Yes","Short-closed",IF($O142=0,"Closed",IF(AND($I142&lt;&gt;"",Settings!$B$5&gt;$I142),"Overdue",IF($N142&gt;0,"Part received","Open")))))</f>
        <v/>
      </c>
      <c r="R142" s="22" t="str">
        <f>IF($Q142="Overdue",Settings!$B$5-$I142,"")</f>
        <v/>
      </c>
    </row>
    <row r="143" spans="1:18" x14ac:dyDescent="0.3">
      <c r="A143" s="16"/>
      <c r="B143" s="17"/>
      <c r="C143" s="16"/>
      <c r="D143" s="16"/>
      <c r="E143" s="16"/>
      <c r="F143" s="18"/>
      <c r="G143" s="19"/>
      <c r="H143" s="16"/>
      <c r="I143" s="17"/>
      <c r="J143" s="16"/>
      <c r="K143" s="20" t="str">
        <f t="shared" si="10"/>
        <v/>
      </c>
      <c r="L143" s="20" t="str">
        <f t="shared" si="11"/>
        <v/>
      </c>
      <c r="M143" s="20" t="str">
        <f t="shared" si="12"/>
        <v/>
      </c>
      <c r="N143" s="21" t="str">
        <f>IF($A143="","",SUMIFS(Receipts!$D:$D,Receipts!$B:$B,$A143,Receipts!$C:$C,$D143))</f>
        <v/>
      </c>
      <c r="O143" s="21" t="str">
        <f t="shared" si="13"/>
        <v/>
      </c>
      <c r="P143" s="20" t="str">
        <f t="shared" si="14"/>
        <v/>
      </c>
      <c r="Q143" s="22" t="str">
        <f>IF($A143="","",IF($J143="Yes","Short-closed",IF($O143=0,"Closed",IF(AND($I143&lt;&gt;"",Settings!$B$5&gt;$I143),"Overdue",IF($N143&gt;0,"Part received","Open")))))</f>
        <v/>
      </c>
      <c r="R143" s="22" t="str">
        <f>IF($Q143="Overdue",Settings!$B$5-$I143,"")</f>
        <v/>
      </c>
    </row>
    <row r="144" spans="1:18" x14ac:dyDescent="0.3">
      <c r="A144" s="16"/>
      <c r="B144" s="17"/>
      <c r="C144" s="16"/>
      <c r="D144" s="16"/>
      <c r="E144" s="16"/>
      <c r="F144" s="18"/>
      <c r="G144" s="19"/>
      <c r="H144" s="16"/>
      <c r="I144" s="17"/>
      <c r="J144" s="16"/>
      <c r="K144" s="20" t="str">
        <f t="shared" si="10"/>
        <v/>
      </c>
      <c r="L144" s="20" t="str">
        <f t="shared" si="11"/>
        <v/>
      </c>
      <c r="M144" s="20" t="str">
        <f t="shared" si="12"/>
        <v/>
      </c>
      <c r="N144" s="21" t="str">
        <f>IF($A144="","",SUMIFS(Receipts!$D:$D,Receipts!$B:$B,$A144,Receipts!$C:$C,$D144))</f>
        <v/>
      </c>
      <c r="O144" s="21" t="str">
        <f t="shared" si="13"/>
        <v/>
      </c>
      <c r="P144" s="20" t="str">
        <f t="shared" si="14"/>
        <v/>
      </c>
      <c r="Q144" s="22" t="str">
        <f>IF($A144="","",IF($J144="Yes","Short-closed",IF($O144=0,"Closed",IF(AND($I144&lt;&gt;"",Settings!$B$5&gt;$I144),"Overdue",IF($N144&gt;0,"Part received","Open")))))</f>
        <v/>
      </c>
      <c r="R144" s="22" t="str">
        <f>IF($Q144="Overdue",Settings!$B$5-$I144,"")</f>
        <v/>
      </c>
    </row>
    <row r="145" spans="1:18" x14ac:dyDescent="0.3">
      <c r="A145" s="16"/>
      <c r="B145" s="17"/>
      <c r="C145" s="16"/>
      <c r="D145" s="16"/>
      <c r="E145" s="16"/>
      <c r="F145" s="18"/>
      <c r="G145" s="19"/>
      <c r="H145" s="16"/>
      <c r="I145" s="17"/>
      <c r="J145" s="16"/>
      <c r="K145" s="20" t="str">
        <f t="shared" si="10"/>
        <v/>
      </c>
      <c r="L145" s="20" t="str">
        <f t="shared" si="11"/>
        <v/>
      </c>
      <c r="M145" s="20" t="str">
        <f t="shared" si="12"/>
        <v/>
      </c>
      <c r="N145" s="21" t="str">
        <f>IF($A145="","",SUMIFS(Receipts!$D:$D,Receipts!$B:$B,$A145,Receipts!$C:$C,$D145))</f>
        <v/>
      </c>
      <c r="O145" s="21" t="str">
        <f t="shared" si="13"/>
        <v/>
      </c>
      <c r="P145" s="20" t="str">
        <f t="shared" si="14"/>
        <v/>
      </c>
      <c r="Q145" s="22" t="str">
        <f>IF($A145="","",IF($J145="Yes","Short-closed",IF($O145=0,"Closed",IF(AND($I145&lt;&gt;"",Settings!$B$5&gt;$I145),"Overdue",IF($N145&gt;0,"Part received","Open")))))</f>
        <v/>
      </c>
      <c r="R145" s="22" t="str">
        <f>IF($Q145="Overdue",Settings!$B$5-$I145,"")</f>
        <v/>
      </c>
    </row>
    <row r="146" spans="1:18" x14ac:dyDescent="0.3">
      <c r="A146" s="16"/>
      <c r="B146" s="17"/>
      <c r="C146" s="16"/>
      <c r="D146" s="16"/>
      <c r="E146" s="16"/>
      <c r="F146" s="18"/>
      <c r="G146" s="19"/>
      <c r="H146" s="16"/>
      <c r="I146" s="17"/>
      <c r="J146" s="16"/>
      <c r="K146" s="20" t="str">
        <f t="shared" si="10"/>
        <v/>
      </c>
      <c r="L146" s="20" t="str">
        <f t="shared" si="11"/>
        <v/>
      </c>
      <c r="M146" s="20" t="str">
        <f t="shared" si="12"/>
        <v/>
      </c>
      <c r="N146" s="21" t="str">
        <f>IF($A146="","",SUMIFS(Receipts!$D:$D,Receipts!$B:$B,$A146,Receipts!$C:$C,$D146))</f>
        <v/>
      </c>
      <c r="O146" s="21" t="str">
        <f t="shared" si="13"/>
        <v/>
      </c>
      <c r="P146" s="20" t="str">
        <f t="shared" si="14"/>
        <v/>
      </c>
      <c r="Q146" s="22" t="str">
        <f>IF($A146="","",IF($J146="Yes","Short-closed",IF($O146=0,"Closed",IF(AND($I146&lt;&gt;"",Settings!$B$5&gt;$I146),"Overdue",IF($N146&gt;0,"Part received","Open")))))</f>
        <v/>
      </c>
      <c r="R146" s="22" t="str">
        <f>IF($Q146="Overdue",Settings!$B$5-$I146,"")</f>
        <v/>
      </c>
    </row>
    <row r="147" spans="1:18" x14ac:dyDescent="0.3">
      <c r="A147" s="16"/>
      <c r="B147" s="17"/>
      <c r="C147" s="16"/>
      <c r="D147" s="16"/>
      <c r="E147" s="16"/>
      <c r="F147" s="18"/>
      <c r="G147" s="19"/>
      <c r="H147" s="16"/>
      <c r="I147" s="17"/>
      <c r="J147" s="16"/>
      <c r="K147" s="20" t="str">
        <f t="shared" si="10"/>
        <v/>
      </c>
      <c r="L147" s="20" t="str">
        <f t="shared" si="11"/>
        <v/>
      </c>
      <c r="M147" s="20" t="str">
        <f t="shared" si="12"/>
        <v/>
      </c>
      <c r="N147" s="21" t="str">
        <f>IF($A147="","",SUMIFS(Receipts!$D:$D,Receipts!$B:$B,$A147,Receipts!$C:$C,$D147))</f>
        <v/>
      </c>
      <c r="O147" s="21" t="str">
        <f t="shared" si="13"/>
        <v/>
      </c>
      <c r="P147" s="20" t="str">
        <f t="shared" si="14"/>
        <v/>
      </c>
      <c r="Q147" s="22" t="str">
        <f>IF($A147="","",IF($J147="Yes","Short-closed",IF($O147=0,"Closed",IF(AND($I147&lt;&gt;"",Settings!$B$5&gt;$I147),"Overdue",IF($N147&gt;0,"Part received","Open")))))</f>
        <v/>
      </c>
      <c r="R147" s="22" t="str">
        <f>IF($Q147="Overdue",Settings!$B$5-$I147,"")</f>
        <v/>
      </c>
    </row>
    <row r="148" spans="1:18" x14ac:dyDescent="0.3">
      <c r="A148" s="16"/>
      <c r="B148" s="17"/>
      <c r="C148" s="16"/>
      <c r="D148" s="16"/>
      <c r="E148" s="16"/>
      <c r="F148" s="18"/>
      <c r="G148" s="19"/>
      <c r="H148" s="16"/>
      <c r="I148" s="17"/>
      <c r="J148" s="16"/>
      <c r="K148" s="20" t="str">
        <f t="shared" si="10"/>
        <v/>
      </c>
      <c r="L148" s="20" t="str">
        <f t="shared" si="11"/>
        <v/>
      </c>
      <c r="M148" s="20" t="str">
        <f t="shared" si="12"/>
        <v/>
      </c>
      <c r="N148" s="21" t="str">
        <f>IF($A148="","",SUMIFS(Receipts!$D:$D,Receipts!$B:$B,$A148,Receipts!$C:$C,$D148))</f>
        <v/>
      </c>
      <c r="O148" s="21" t="str">
        <f t="shared" si="13"/>
        <v/>
      </c>
      <c r="P148" s="20" t="str">
        <f t="shared" si="14"/>
        <v/>
      </c>
      <c r="Q148" s="22" t="str">
        <f>IF($A148="","",IF($J148="Yes","Short-closed",IF($O148=0,"Closed",IF(AND($I148&lt;&gt;"",Settings!$B$5&gt;$I148),"Overdue",IF($N148&gt;0,"Part received","Open")))))</f>
        <v/>
      </c>
      <c r="R148" s="22" t="str">
        <f>IF($Q148="Overdue",Settings!$B$5-$I148,"")</f>
        <v/>
      </c>
    </row>
    <row r="149" spans="1:18" x14ac:dyDescent="0.3">
      <c r="A149" s="16"/>
      <c r="B149" s="17"/>
      <c r="C149" s="16"/>
      <c r="D149" s="16"/>
      <c r="E149" s="16"/>
      <c r="F149" s="18"/>
      <c r="G149" s="19"/>
      <c r="H149" s="16"/>
      <c r="I149" s="17"/>
      <c r="J149" s="16"/>
      <c r="K149" s="20" t="str">
        <f t="shared" si="10"/>
        <v/>
      </c>
      <c r="L149" s="20" t="str">
        <f t="shared" si="11"/>
        <v/>
      </c>
      <c r="M149" s="20" t="str">
        <f t="shared" si="12"/>
        <v/>
      </c>
      <c r="N149" s="21" t="str">
        <f>IF($A149="","",SUMIFS(Receipts!$D:$D,Receipts!$B:$B,$A149,Receipts!$C:$C,$D149))</f>
        <v/>
      </c>
      <c r="O149" s="21" t="str">
        <f t="shared" si="13"/>
        <v/>
      </c>
      <c r="P149" s="20" t="str">
        <f t="shared" si="14"/>
        <v/>
      </c>
      <c r="Q149" s="22" t="str">
        <f>IF($A149="","",IF($J149="Yes","Short-closed",IF($O149=0,"Closed",IF(AND($I149&lt;&gt;"",Settings!$B$5&gt;$I149),"Overdue",IF($N149&gt;0,"Part received","Open")))))</f>
        <v/>
      </c>
      <c r="R149" s="22" t="str">
        <f>IF($Q149="Overdue",Settings!$B$5-$I149,"")</f>
        <v/>
      </c>
    </row>
    <row r="150" spans="1:18" x14ac:dyDescent="0.3">
      <c r="A150" s="16"/>
      <c r="B150" s="17"/>
      <c r="C150" s="16"/>
      <c r="D150" s="16"/>
      <c r="E150" s="16"/>
      <c r="F150" s="18"/>
      <c r="G150" s="19"/>
      <c r="H150" s="16"/>
      <c r="I150" s="17"/>
      <c r="J150" s="16"/>
      <c r="K150" s="20" t="str">
        <f t="shared" si="10"/>
        <v/>
      </c>
      <c r="L150" s="20" t="str">
        <f t="shared" si="11"/>
        <v/>
      </c>
      <c r="M150" s="20" t="str">
        <f t="shared" si="12"/>
        <v/>
      </c>
      <c r="N150" s="21" t="str">
        <f>IF($A150="","",SUMIFS(Receipts!$D:$D,Receipts!$B:$B,$A150,Receipts!$C:$C,$D150))</f>
        <v/>
      </c>
      <c r="O150" s="21" t="str">
        <f t="shared" si="13"/>
        <v/>
      </c>
      <c r="P150" s="20" t="str">
        <f t="shared" si="14"/>
        <v/>
      </c>
      <c r="Q150" s="22" t="str">
        <f>IF($A150="","",IF($J150="Yes","Short-closed",IF($O150=0,"Closed",IF(AND($I150&lt;&gt;"",Settings!$B$5&gt;$I150),"Overdue",IF($N150&gt;0,"Part received","Open")))))</f>
        <v/>
      </c>
      <c r="R150" s="22" t="str">
        <f>IF($Q150="Overdue",Settings!$B$5-$I150,"")</f>
        <v/>
      </c>
    </row>
    <row r="151" spans="1:18" x14ac:dyDescent="0.3">
      <c r="A151" s="16"/>
      <c r="B151" s="17"/>
      <c r="C151" s="16"/>
      <c r="D151" s="16"/>
      <c r="E151" s="16"/>
      <c r="F151" s="18"/>
      <c r="G151" s="19"/>
      <c r="H151" s="16"/>
      <c r="I151" s="17"/>
      <c r="J151" s="16"/>
      <c r="K151" s="20" t="str">
        <f t="shared" si="10"/>
        <v/>
      </c>
      <c r="L151" s="20" t="str">
        <f t="shared" si="11"/>
        <v/>
      </c>
      <c r="M151" s="20" t="str">
        <f t="shared" si="12"/>
        <v/>
      </c>
      <c r="N151" s="21" t="str">
        <f>IF($A151="","",SUMIFS(Receipts!$D:$D,Receipts!$B:$B,$A151,Receipts!$C:$C,$D151))</f>
        <v/>
      </c>
      <c r="O151" s="21" t="str">
        <f t="shared" si="13"/>
        <v/>
      </c>
      <c r="P151" s="20" t="str">
        <f t="shared" si="14"/>
        <v/>
      </c>
      <c r="Q151" s="22" t="str">
        <f>IF($A151="","",IF($J151="Yes","Short-closed",IF($O151=0,"Closed",IF(AND($I151&lt;&gt;"",Settings!$B$5&gt;$I151),"Overdue",IF($N151&gt;0,"Part received","Open")))))</f>
        <v/>
      </c>
      <c r="R151" s="22" t="str">
        <f>IF($Q151="Overdue",Settings!$B$5-$I151,"")</f>
        <v/>
      </c>
    </row>
    <row r="152" spans="1:18" x14ac:dyDescent="0.3">
      <c r="A152" s="16"/>
      <c r="B152" s="17"/>
      <c r="C152" s="16"/>
      <c r="D152" s="16"/>
      <c r="E152" s="16"/>
      <c r="F152" s="18"/>
      <c r="G152" s="19"/>
      <c r="H152" s="16"/>
      <c r="I152" s="17"/>
      <c r="J152" s="16"/>
      <c r="K152" s="20" t="str">
        <f t="shared" si="10"/>
        <v/>
      </c>
      <c r="L152" s="20" t="str">
        <f t="shared" si="11"/>
        <v/>
      </c>
      <c r="M152" s="20" t="str">
        <f t="shared" si="12"/>
        <v/>
      </c>
      <c r="N152" s="21" t="str">
        <f>IF($A152="","",SUMIFS(Receipts!$D:$D,Receipts!$B:$B,$A152,Receipts!$C:$C,$D152))</f>
        <v/>
      </c>
      <c r="O152" s="21" t="str">
        <f t="shared" si="13"/>
        <v/>
      </c>
      <c r="P152" s="20" t="str">
        <f t="shared" si="14"/>
        <v/>
      </c>
      <c r="Q152" s="22" t="str">
        <f>IF($A152="","",IF($J152="Yes","Short-closed",IF($O152=0,"Closed",IF(AND($I152&lt;&gt;"",Settings!$B$5&gt;$I152),"Overdue",IF($N152&gt;0,"Part received","Open")))))</f>
        <v/>
      </c>
      <c r="R152" s="22" t="str">
        <f>IF($Q152="Overdue",Settings!$B$5-$I152,"")</f>
        <v/>
      </c>
    </row>
    <row r="153" spans="1:18" x14ac:dyDescent="0.3">
      <c r="A153" s="16"/>
      <c r="B153" s="17"/>
      <c r="C153" s="16"/>
      <c r="D153" s="16"/>
      <c r="E153" s="16"/>
      <c r="F153" s="18"/>
      <c r="G153" s="19"/>
      <c r="H153" s="16"/>
      <c r="I153" s="17"/>
      <c r="J153" s="16"/>
      <c r="K153" s="20" t="str">
        <f t="shared" si="10"/>
        <v/>
      </c>
      <c r="L153" s="20" t="str">
        <f t="shared" si="11"/>
        <v/>
      </c>
      <c r="M153" s="20" t="str">
        <f t="shared" si="12"/>
        <v/>
      </c>
      <c r="N153" s="21" t="str">
        <f>IF($A153="","",SUMIFS(Receipts!$D:$D,Receipts!$B:$B,$A153,Receipts!$C:$C,$D153))</f>
        <v/>
      </c>
      <c r="O153" s="21" t="str">
        <f t="shared" si="13"/>
        <v/>
      </c>
      <c r="P153" s="20" t="str">
        <f t="shared" si="14"/>
        <v/>
      </c>
      <c r="Q153" s="22" t="str">
        <f>IF($A153="","",IF($J153="Yes","Short-closed",IF($O153=0,"Closed",IF(AND($I153&lt;&gt;"",Settings!$B$5&gt;$I153),"Overdue",IF($N153&gt;0,"Part received","Open")))))</f>
        <v/>
      </c>
      <c r="R153" s="22" t="str">
        <f>IF($Q153="Overdue",Settings!$B$5-$I153,"")</f>
        <v/>
      </c>
    </row>
    <row r="154" spans="1:18" x14ac:dyDescent="0.3">
      <c r="A154" s="16"/>
      <c r="B154" s="17"/>
      <c r="C154" s="16"/>
      <c r="D154" s="16"/>
      <c r="E154" s="16"/>
      <c r="F154" s="18"/>
      <c r="G154" s="19"/>
      <c r="H154" s="16"/>
      <c r="I154" s="17"/>
      <c r="J154" s="16"/>
      <c r="K154" s="20" t="str">
        <f t="shared" si="10"/>
        <v/>
      </c>
      <c r="L154" s="20" t="str">
        <f t="shared" si="11"/>
        <v/>
      </c>
      <c r="M154" s="20" t="str">
        <f t="shared" si="12"/>
        <v/>
      </c>
      <c r="N154" s="21" t="str">
        <f>IF($A154="","",SUMIFS(Receipts!$D:$D,Receipts!$B:$B,$A154,Receipts!$C:$C,$D154))</f>
        <v/>
      </c>
      <c r="O154" s="21" t="str">
        <f t="shared" si="13"/>
        <v/>
      </c>
      <c r="P154" s="20" t="str">
        <f t="shared" si="14"/>
        <v/>
      </c>
      <c r="Q154" s="22" t="str">
        <f>IF($A154="","",IF($J154="Yes","Short-closed",IF($O154=0,"Closed",IF(AND($I154&lt;&gt;"",Settings!$B$5&gt;$I154),"Overdue",IF($N154&gt;0,"Part received","Open")))))</f>
        <v/>
      </c>
      <c r="R154" s="22" t="str">
        <f>IF($Q154="Overdue",Settings!$B$5-$I154,"")</f>
        <v/>
      </c>
    </row>
    <row r="155" spans="1:18" x14ac:dyDescent="0.3">
      <c r="A155" s="16"/>
      <c r="B155" s="17"/>
      <c r="C155" s="16"/>
      <c r="D155" s="16"/>
      <c r="E155" s="16"/>
      <c r="F155" s="18"/>
      <c r="G155" s="19"/>
      <c r="H155" s="16"/>
      <c r="I155" s="17"/>
      <c r="J155" s="16"/>
      <c r="K155" s="20" t="str">
        <f t="shared" si="10"/>
        <v/>
      </c>
      <c r="L155" s="20" t="str">
        <f t="shared" si="11"/>
        <v/>
      </c>
      <c r="M155" s="20" t="str">
        <f t="shared" si="12"/>
        <v/>
      </c>
      <c r="N155" s="21" t="str">
        <f>IF($A155="","",SUMIFS(Receipts!$D:$D,Receipts!$B:$B,$A155,Receipts!$C:$C,$D155))</f>
        <v/>
      </c>
      <c r="O155" s="21" t="str">
        <f t="shared" si="13"/>
        <v/>
      </c>
      <c r="P155" s="20" t="str">
        <f t="shared" si="14"/>
        <v/>
      </c>
      <c r="Q155" s="22" t="str">
        <f>IF($A155="","",IF($J155="Yes","Short-closed",IF($O155=0,"Closed",IF(AND($I155&lt;&gt;"",Settings!$B$5&gt;$I155),"Overdue",IF($N155&gt;0,"Part received","Open")))))</f>
        <v/>
      </c>
      <c r="R155" s="22" t="str">
        <f>IF($Q155="Overdue",Settings!$B$5-$I155,"")</f>
        <v/>
      </c>
    </row>
    <row r="156" spans="1:18" x14ac:dyDescent="0.3">
      <c r="A156" s="16"/>
      <c r="B156" s="17"/>
      <c r="C156" s="16"/>
      <c r="D156" s="16"/>
      <c r="E156" s="16"/>
      <c r="F156" s="18"/>
      <c r="G156" s="19"/>
      <c r="H156" s="16"/>
      <c r="I156" s="17"/>
      <c r="J156" s="16"/>
      <c r="K156" s="20" t="str">
        <f t="shared" si="10"/>
        <v/>
      </c>
      <c r="L156" s="20" t="str">
        <f t="shared" si="11"/>
        <v/>
      </c>
      <c r="M156" s="20" t="str">
        <f t="shared" si="12"/>
        <v/>
      </c>
      <c r="N156" s="21" t="str">
        <f>IF($A156="","",SUMIFS(Receipts!$D:$D,Receipts!$B:$B,$A156,Receipts!$C:$C,$D156))</f>
        <v/>
      </c>
      <c r="O156" s="21" t="str">
        <f t="shared" si="13"/>
        <v/>
      </c>
      <c r="P156" s="20" t="str">
        <f t="shared" si="14"/>
        <v/>
      </c>
      <c r="Q156" s="22" t="str">
        <f>IF($A156="","",IF($J156="Yes","Short-closed",IF($O156=0,"Closed",IF(AND($I156&lt;&gt;"",Settings!$B$5&gt;$I156),"Overdue",IF($N156&gt;0,"Part received","Open")))))</f>
        <v/>
      </c>
      <c r="R156" s="22" t="str">
        <f>IF($Q156="Overdue",Settings!$B$5-$I156,"")</f>
        <v/>
      </c>
    </row>
    <row r="157" spans="1:18" x14ac:dyDescent="0.3">
      <c r="A157" s="16"/>
      <c r="B157" s="17"/>
      <c r="C157" s="16"/>
      <c r="D157" s="16"/>
      <c r="E157" s="16"/>
      <c r="F157" s="18"/>
      <c r="G157" s="19"/>
      <c r="H157" s="16"/>
      <c r="I157" s="17"/>
      <c r="J157" s="16"/>
      <c r="K157" s="20" t="str">
        <f t="shared" si="10"/>
        <v/>
      </c>
      <c r="L157" s="20" t="str">
        <f t="shared" si="11"/>
        <v/>
      </c>
      <c r="M157" s="20" t="str">
        <f t="shared" si="12"/>
        <v/>
      </c>
      <c r="N157" s="21" t="str">
        <f>IF($A157="","",SUMIFS(Receipts!$D:$D,Receipts!$B:$B,$A157,Receipts!$C:$C,$D157))</f>
        <v/>
      </c>
      <c r="O157" s="21" t="str">
        <f t="shared" si="13"/>
        <v/>
      </c>
      <c r="P157" s="20" t="str">
        <f t="shared" si="14"/>
        <v/>
      </c>
      <c r="Q157" s="22" t="str">
        <f>IF($A157="","",IF($J157="Yes","Short-closed",IF($O157=0,"Closed",IF(AND($I157&lt;&gt;"",Settings!$B$5&gt;$I157),"Overdue",IF($N157&gt;0,"Part received","Open")))))</f>
        <v/>
      </c>
      <c r="R157" s="22" t="str">
        <f>IF($Q157="Overdue",Settings!$B$5-$I157,"")</f>
        <v/>
      </c>
    </row>
    <row r="158" spans="1:18" x14ac:dyDescent="0.3">
      <c r="A158" s="16"/>
      <c r="B158" s="17"/>
      <c r="C158" s="16"/>
      <c r="D158" s="16"/>
      <c r="E158" s="16"/>
      <c r="F158" s="18"/>
      <c r="G158" s="19"/>
      <c r="H158" s="16"/>
      <c r="I158" s="17"/>
      <c r="J158" s="16"/>
      <c r="K158" s="20" t="str">
        <f t="shared" si="10"/>
        <v/>
      </c>
      <c r="L158" s="20" t="str">
        <f t="shared" si="11"/>
        <v/>
      </c>
      <c r="M158" s="20" t="str">
        <f t="shared" si="12"/>
        <v/>
      </c>
      <c r="N158" s="21" t="str">
        <f>IF($A158="","",SUMIFS(Receipts!$D:$D,Receipts!$B:$B,$A158,Receipts!$C:$C,$D158))</f>
        <v/>
      </c>
      <c r="O158" s="21" t="str">
        <f t="shared" si="13"/>
        <v/>
      </c>
      <c r="P158" s="20" t="str">
        <f t="shared" si="14"/>
        <v/>
      </c>
      <c r="Q158" s="22" t="str">
        <f>IF($A158="","",IF($J158="Yes","Short-closed",IF($O158=0,"Closed",IF(AND($I158&lt;&gt;"",Settings!$B$5&gt;$I158),"Overdue",IF($N158&gt;0,"Part received","Open")))))</f>
        <v/>
      </c>
      <c r="R158" s="22" t="str">
        <f>IF($Q158="Overdue",Settings!$B$5-$I158,"")</f>
        <v/>
      </c>
    </row>
    <row r="159" spans="1:18" x14ac:dyDescent="0.3">
      <c r="A159" s="16"/>
      <c r="B159" s="17"/>
      <c r="C159" s="16"/>
      <c r="D159" s="16"/>
      <c r="E159" s="16"/>
      <c r="F159" s="18"/>
      <c r="G159" s="19"/>
      <c r="H159" s="16"/>
      <c r="I159" s="17"/>
      <c r="J159" s="16"/>
      <c r="K159" s="20" t="str">
        <f t="shared" si="10"/>
        <v/>
      </c>
      <c r="L159" s="20" t="str">
        <f t="shared" si="11"/>
        <v/>
      </c>
      <c r="M159" s="20" t="str">
        <f t="shared" si="12"/>
        <v/>
      </c>
      <c r="N159" s="21" t="str">
        <f>IF($A159="","",SUMIFS(Receipts!$D:$D,Receipts!$B:$B,$A159,Receipts!$C:$C,$D159))</f>
        <v/>
      </c>
      <c r="O159" s="21" t="str">
        <f t="shared" si="13"/>
        <v/>
      </c>
      <c r="P159" s="20" t="str">
        <f t="shared" si="14"/>
        <v/>
      </c>
      <c r="Q159" s="22" t="str">
        <f>IF($A159="","",IF($J159="Yes","Short-closed",IF($O159=0,"Closed",IF(AND($I159&lt;&gt;"",Settings!$B$5&gt;$I159),"Overdue",IF($N159&gt;0,"Part received","Open")))))</f>
        <v/>
      </c>
      <c r="R159" s="22" t="str">
        <f>IF($Q159="Overdue",Settings!$B$5-$I159,"")</f>
        <v/>
      </c>
    </row>
    <row r="160" spans="1:18" x14ac:dyDescent="0.3">
      <c r="A160" s="16"/>
      <c r="B160" s="17"/>
      <c r="C160" s="16"/>
      <c r="D160" s="16"/>
      <c r="E160" s="16"/>
      <c r="F160" s="18"/>
      <c r="G160" s="19"/>
      <c r="H160" s="16"/>
      <c r="I160" s="17"/>
      <c r="J160" s="16"/>
      <c r="K160" s="20" t="str">
        <f t="shared" si="10"/>
        <v/>
      </c>
      <c r="L160" s="20" t="str">
        <f t="shared" si="11"/>
        <v/>
      </c>
      <c r="M160" s="20" t="str">
        <f t="shared" si="12"/>
        <v/>
      </c>
      <c r="N160" s="21" t="str">
        <f>IF($A160="","",SUMIFS(Receipts!$D:$D,Receipts!$B:$B,$A160,Receipts!$C:$C,$D160))</f>
        <v/>
      </c>
      <c r="O160" s="21" t="str">
        <f t="shared" si="13"/>
        <v/>
      </c>
      <c r="P160" s="20" t="str">
        <f t="shared" si="14"/>
        <v/>
      </c>
      <c r="Q160" s="22" t="str">
        <f>IF($A160="","",IF($J160="Yes","Short-closed",IF($O160=0,"Closed",IF(AND($I160&lt;&gt;"",Settings!$B$5&gt;$I160),"Overdue",IF($N160&gt;0,"Part received","Open")))))</f>
        <v/>
      </c>
      <c r="R160" s="22" t="str">
        <f>IF($Q160="Overdue",Settings!$B$5-$I160,"")</f>
        <v/>
      </c>
    </row>
    <row r="161" spans="1:18" x14ac:dyDescent="0.3">
      <c r="A161" s="16"/>
      <c r="B161" s="17"/>
      <c r="C161" s="16"/>
      <c r="D161" s="16"/>
      <c r="E161" s="16"/>
      <c r="F161" s="18"/>
      <c r="G161" s="19"/>
      <c r="H161" s="16"/>
      <c r="I161" s="17"/>
      <c r="J161" s="16"/>
      <c r="K161" s="20" t="str">
        <f t="shared" si="10"/>
        <v/>
      </c>
      <c r="L161" s="20" t="str">
        <f t="shared" si="11"/>
        <v/>
      </c>
      <c r="M161" s="20" t="str">
        <f t="shared" si="12"/>
        <v/>
      </c>
      <c r="N161" s="21" t="str">
        <f>IF($A161="","",SUMIFS(Receipts!$D:$D,Receipts!$B:$B,$A161,Receipts!$C:$C,$D161))</f>
        <v/>
      </c>
      <c r="O161" s="21" t="str">
        <f t="shared" si="13"/>
        <v/>
      </c>
      <c r="P161" s="20" t="str">
        <f t="shared" si="14"/>
        <v/>
      </c>
      <c r="Q161" s="22" t="str">
        <f>IF($A161="","",IF($J161="Yes","Short-closed",IF($O161=0,"Closed",IF(AND($I161&lt;&gt;"",Settings!$B$5&gt;$I161),"Overdue",IF($N161&gt;0,"Part received","Open")))))</f>
        <v/>
      </c>
      <c r="R161" s="22" t="str">
        <f>IF($Q161="Overdue",Settings!$B$5-$I161,"")</f>
        <v/>
      </c>
    </row>
    <row r="162" spans="1:18" x14ac:dyDescent="0.3">
      <c r="A162" s="16"/>
      <c r="B162" s="17"/>
      <c r="C162" s="16"/>
      <c r="D162" s="16"/>
      <c r="E162" s="16"/>
      <c r="F162" s="18"/>
      <c r="G162" s="19"/>
      <c r="H162" s="16"/>
      <c r="I162" s="17"/>
      <c r="J162" s="16"/>
      <c r="K162" s="20" t="str">
        <f t="shared" si="10"/>
        <v/>
      </c>
      <c r="L162" s="20" t="str">
        <f t="shared" si="11"/>
        <v/>
      </c>
      <c r="M162" s="20" t="str">
        <f t="shared" si="12"/>
        <v/>
      </c>
      <c r="N162" s="21" t="str">
        <f>IF($A162="","",SUMIFS(Receipts!$D:$D,Receipts!$B:$B,$A162,Receipts!$C:$C,$D162))</f>
        <v/>
      </c>
      <c r="O162" s="21" t="str">
        <f t="shared" si="13"/>
        <v/>
      </c>
      <c r="P162" s="20" t="str">
        <f t="shared" si="14"/>
        <v/>
      </c>
      <c r="Q162" s="22" t="str">
        <f>IF($A162="","",IF($J162="Yes","Short-closed",IF($O162=0,"Closed",IF(AND($I162&lt;&gt;"",Settings!$B$5&gt;$I162),"Overdue",IF($N162&gt;0,"Part received","Open")))))</f>
        <v/>
      </c>
      <c r="R162" s="22" t="str">
        <f>IF($Q162="Overdue",Settings!$B$5-$I162,"")</f>
        <v/>
      </c>
    </row>
    <row r="163" spans="1:18" x14ac:dyDescent="0.3">
      <c r="A163" s="16"/>
      <c r="B163" s="17"/>
      <c r="C163" s="16"/>
      <c r="D163" s="16"/>
      <c r="E163" s="16"/>
      <c r="F163" s="18"/>
      <c r="G163" s="19"/>
      <c r="H163" s="16"/>
      <c r="I163" s="17"/>
      <c r="J163" s="16"/>
      <c r="K163" s="20" t="str">
        <f t="shared" si="10"/>
        <v/>
      </c>
      <c r="L163" s="20" t="str">
        <f t="shared" si="11"/>
        <v/>
      </c>
      <c r="M163" s="20" t="str">
        <f t="shared" si="12"/>
        <v/>
      </c>
      <c r="N163" s="21" t="str">
        <f>IF($A163="","",SUMIFS(Receipts!$D:$D,Receipts!$B:$B,$A163,Receipts!$C:$C,$D163))</f>
        <v/>
      </c>
      <c r="O163" s="21" t="str">
        <f t="shared" si="13"/>
        <v/>
      </c>
      <c r="P163" s="20" t="str">
        <f t="shared" si="14"/>
        <v/>
      </c>
      <c r="Q163" s="22" t="str">
        <f>IF($A163="","",IF($J163="Yes","Short-closed",IF($O163=0,"Closed",IF(AND($I163&lt;&gt;"",Settings!$B$5&gt;$I163),"Overdue",IF($N163&gt;0,"Part received","Open")))))</f>
        <v/>
      </c>
      <c r="R163" s="22" t="str">
        <f>IF($Q163="Overdue",Settings!$B$5-$I163,"")</f>
        <v/>
      </c>
    </row>
    <row r="164" spans="1:18" x14ac:dyDescent="0.3">
      <c r="A164" s="16"/>
      <c r="B164" s="17"/>
      <c r="C164" s="16"/>
      <c r="D164" s="16"/>
      <c r="E164" s="16"/>
      <c r="F164" s="18"/>
      <c r="G164" s="19"/>
      <c r="H164" s="16"/>
      <c r="I164" s="17"/>
      <c r="J164" s="16"/>
      <c r="K164" s="20" t="str">
        <f t="shared" si="10"/>
        <v/>
      </c>
      <c r="L164" s="20" t="str">
        <f t="shared" si="11"/>
        <v/>
      </c>
      <c r="M164" s="20" t="str">
        <f t="shared" si="12"/>
        <v/>
      </c>
      <c r="N164" s="21" t="str">
        <f>IF($A164="","",SUMIFS(Receipts!$D:$D,Receipts!$B:$B,$A164,Receipts!$C:$C,$D164))</f>
        <v/>
      </c>
      <c r="O164" s="21" t="str">
        <f t="shared" si="13"/>
        <v/>
      </c>
      <c r="P164" s="20" t="str">
        <f t="shared" si="14"/>
        <v/>
      </c>
      <c r="Q164" s="22" t="str">
        <f>IF($A164="","",IF($J164="Yes","Short-closed",IF($O164=0,"Closed",IF(AND($I164&lt;&gt;"",Settings!$B$5&gt;$I164),"Overdue",IF($N164&gt;0,"Part received","Open")))))</f>
        <v/>
      </c>
      <c r="R164" s="22" t="str">
        <f>IF($Q164="Overdue",Settings!$B$5-$I164,"")</f>
        <v/>
      </c>
    </row>
    <row r="165" spans="1:18" x14ac:dyDescent="0.3">
      <c r="A165" s="16"/>
      <c r="B165" s="17"/>
      <c r="C165" s="16"/>
      <c r="D165" s="16"/>
      <c r="E165" s="16"/>
      <c r="F165" s="18"/>
      <c r="G165" s="19"/>
      <c r="H165" s="16"/>
      <c r="I165" s="17"/>
      <c r="J165" s="16"/>
      <c r="K165" s="20" t="str">
        <f t="shared" si="10"/>
        <v/>
      </c>
      <c r="L165" s="20" t="str">
        <f t="shared" si="11"/>
        <v/>
      </c>
      <c r="M165" s="20" t="str">
        <f t="shared" si="12"/>
        <v/>
      </c>
      <c r="N165" s="21" t="str">
        <f>IF($A165="","",SUMIFS(Receipts!$D:$D,Receipts!$B:$B,$A165,Receipts!$C:$C,$D165))</f>
        <v/>
      </c>
      <c r="O165" s="21" t="str">
        <f t="shared" si="13"/>
        <v/>
      </c>
      <c r="P165" s="20" t="str">
        <f t="shared" si="14"/>
        <v/>
      </c>
      <c r="Q165" s="22" t="str">
        <f>IF($A165="","",IF($J165="Yes","Short-closed",IF($O165=0,"Closed",IF(AND($I165&lt;&gt;"",Settings!$B$5&gt;$I165),"Overdue",IF($N165&gt;0,"Part received","Open")))))</f>
        <v/>
      </c>
      <c r="R165" s="22" t="str">
        <f>IF($Q165="Overdue",Settings!$B$5-$I165,"")</f>
        <v/>
      </c>
    </row>
    <row r="166" spans="1:18" x14ac:dyDescent="0.3">
      <c r="A166" s="16"/>
      <c r="B166" s="17"/>
      <c r="C166" s="16"/>
      <c r="D166" s="16"/>
      <c r="E166" s="16"/>
      <c r="F166" s="18"/>
      <c r="G166" s="19"/>
      <c r="H166" s="16"/>
      <c r="I166" s="17"/>
      <c r="J166" s="16"/>
      <c r="K166" s="20" t="str">
        <f t="shared" si="10"/>
        <v/>
      </c>
      <c r="L166" s="20" t="str">
        <f t="shared" si="11"/>
        <v/>
      </c>
      <c r="M166" s="20" t="str">
        <f t="shared" si="12"/>
        <v/>
      </c>
      <c r="N166" s="21" t="str">
        <f>IF($A166="","",SUMIFS(Receipts!$D:$D,Receipts!$B:$B,$A166,Receipts!$C:$C,$D166))</f>
        <v/>
      </c>
      <c r="O166" s="21" t="str">
        <f t="shared" si="13"/>
        <v/>
      </c>
      <c r="P166" s="20" t="str">
        <f t="shared" si="14"/>
        <v/>
      </c>
      <c r="Q166" s="22" t="str">
        <f>IF($A166="","",IF($J166="Yes","Short-closed",IF($O166=0,"Closed",IF(AND($I166&lt;&gt;"",Settings!$B$5&gt;$I166),"Overdue",IF($N166&gt;0,"Part received","Open")))))</f>
        <v/>
      </c>
      <c r="R166" s="22" t="str">
        <f>IF($Q166="Overdue",Settings!$B$5-$I166,"")</f>
        <v/>
      </c>
    </row>
    <row r="167" spans="1:18" x14ac:dyDescent="0.3">
      <c r="A167" s="16"/>
      <c r="B167" s="17"/>
      <c r="C167" s="16"/>
      <c r="D167" s="16"/>
      <c r="E167" s="16"/>
      <c r="F167" s="18"/>
      <c r="G167" s="19"/>
      <c r="H167" s="16"/>
      <c r="I167" s="17"/>
      <c r="J167" s="16"/>
      <c r="K167" s="20" t="str">
        <f t="shared" si="10"/>
        <v/>
      </c>
      <c r="L167" s="20" t="str">
        <f t="shared" si="11"/>
        <v/>
      </c>
      <c r="M167" s="20" t="str">
        <f t="shared" si="12"/>
        <v/>
      </c>
      <c r="N167" s="21" t="str">
        <f>IF($A167="","",SUMIFS(Receipts!$D:$D,Receipts!$B:$B,$A167,Receipts!$C:$C,$D167))</f>
        <v/>
      </c>
      <c r="O167" s="21" t="str">
        <f t="shared" si="13"/>
        <v/>
      </c>
      <c r="P167" s="20" t="str">
        <f t="shared" si="14"/>
        <v/>
      </c>
      <c r="Q167" s="22" t="str">
        <f>IF($A167="","",IF($J167="Yes","Short-closed",IF($O167=0,"Closed",IF(AND($I167&lt;&gt;"",Settings!$B$5&gt;$I167),"Overdue",IF($N167&gt;0,"Part received","Open")))))</f>
        <v/>
      </c>
      <c r="R167" s="22" t="str">
        <f>IF($Q167="Overdue",Settings!$B$5-$I167,"")</f>
        <v/>
      </c>
    </row>
    <row r="168" spans="1:18" x14ac:dyDescent="0.3">
      <c r="A168" s="16"/>
      <c r="B168" s="17"/>
      <c r="C168" s="16"/>
      <c r="D168" s="16"/>
      <c r="E168" s="16"/>
      <c r="F168" s="18"/>
      <c r="G168" s="19"/>
      <c r="H168" s="16"/>
      <c r="I168" s="17"/>
      <c r="J168" s="16"/>
      <c r="K168" s="20" t="str">
        <f t="shared" si="10"/>
        <v/>
      </c>
      <c r="L168" s="20" t="str">
        <f t="shared" si="11"/>
        <v/>
      </c>
      <c r="M168" s="20" t="str">
        <f t="shared" si="12"/>
        <v/>
      </c>
      <c r="N168" s="21" t="str">
        <f>IF($A168="","",SUMIFS(Receipts!$D:$D,Receipts!$B:$B,$A168,Receipts!$C:$C,$D168))</f>
        <v/>
      </c>
      <c r="O168" s="21" t="str">
        <f t="shared" si="13"/>
        <v/>
      </c>
      <c r="P168" s="20" t="str">
        <f t="shared" si="14"/>
        <v/>
      </c>
      <c r="Q168" s="22" t="str">
        <f>IF($A168="","",IF($J168="Yes","Short-closed",IF($O168=0,"Closed",IF(AND($I168&lt;&gt;"",Settings!$B$5&gt;$I168),"Overdue",IF($N168&gt;0,"Part received","Open")))))</f>
        <v/>
      </c>
      <c r="R168" s="22" t="str">
        <f>IF($Q168="Overdue",Settings!$B$5-$I168,"")</f>
        <v/>
      </c>
    </row>
    <row r="169" spans="1:18" x14ac:dyDescent="0.3">
      <c r="A169" s="16"/>
      <c r="B169" s="17"/>
      <c r="C169" s="16"/>
      <c r="D169" s="16"/>
      <c r="E169" s="16"/>
      <c r="F169" s="18"/>
      <c r="G169" s="19"/>
      <c r="H169" s="16"/>
      <c r="I169" s="17"/>
      <c r="J169" s="16"/>
      <c r="K169" s="20" t="str">
        <f t="shared" si="10"/>
        <v/>
      </c>
      <c r="L169" s="20" t="str">
        <f t="shared" si="11"/>
        <v/>
      </c>
      <c r="M169" s="20" t="str">
        <f t="shared" si="12"/>
        <v/>
      </c>
      <c r="N169" s="21" t="str">
        <f>IF($A169="","",SUMIFS(Receipts!$D:$D,Receipts!$B:$B,$A169,Receipts!$C:$C,$D169))</f>
        <v/>
      </c>
      <c r="O169" s="21" t="str">
        <f t="shared" si="13"/>
        <v/>
      </c>
      <c r="P169" s="20" t="str">
        <f t="shared" si="14"/>
        <v/>
      </c>
      <c r="Q169" s="22" t="str">
        <f>IF($A169="","",IF($J169="Yes","Short-closed",IF($O169=0,"Closed",IF(AND($I169&lt;&gt;"",Settings!$B$5&gt;$I169),"Overdue",IF($N169&gt;0,"Part received","Open")))))</f>
        <v/>
      </c>
      <c r="R169" s="22" t="str">
        <f>IF($Q169="Overdue",Settings!$B$5-$I169,"")</f>
        <v/>
      </c>
    </row>
    <row r="170" spans="1:18" x14ac:dyDescent="0.3">
      <c r="A170" s="16"/>
      <c r="B170" s="17"/>
      <c r="C170" s="16"/>
      <c r="D170" s="16"/>
      <c r="E170" s="16"/>
      <c r="F170" s="18"/>
      <c r="G170" s="19"/>
      <c r="H170" s="16"/>
      <c r="I170" s="17"/>
      <c r="J170" s="16"/>
      <c r="K170" s="20" t="str">
        <f t="shared" si="10"/>
        <v/>
      </c>
      <c r="L170" s="20" t="str">
        <f t="shared" si="11"/>
        <v/>
      </c>
      <c r="M170" s="20" t="str">
        <f t="shared" si="12"/>
        <v/>
      </c>
      <c r="N170" s="21" t="str">
        <f>IF($A170="","",SUMIFS(Receipts!$D:$D,Receipts!$B:$B,$A170,Receipts!$C:$C,$D170))</f>
        <v/>
      </c>
      <c r="O170" s="21" t="str">
        <f t="shared" si="13"/>
        <v/>
      </c>
      <c r="P170" s="20" t="str">
        <f t="shared" si="14"/>
        <v/>
      </c>
      <c r="Q170" s="22" t="str">
        <f>IF($A170="","",IF($J170="Yes","Short-closed",IF($O170=0,"Closed",IF(AND($I170&lt;&gt;"",Settings!$B$5&gt;$I170),"Overdue",IF($N170&gt;0,"Part received","Open")))))</f>
        <v/>
      </c>
      <c r="R170" s="22" t="str">
        <f>IF($Q170="Overdue",Settings!$B$5-$I170,"")</f>
        <v/>
      </c>
    </row>
    <row r="171" spans="1:18" x14ac:dyDescent="0.3">
      <c r="A171" s="16"/>
      <c r="B171" s="17"/>
      <c r="C171" s="16"/>
      <c r="D171" s="16"/>
      <c r="E171" s="16"/>
      <c r="F171" s="18"/>
      <c r="G171" s="19"/>
      <c r="H171" s="16"/>
      <c r="I171" s="17"/>
      <c r="J171" s="16"/>
      <c r="K171" s="20" t="str">
        <f t="shared" si="10"/>
        <v/>
      </c>
      <c r="L171" s="20" t="str">
        <f t="shared" si="11"/>
        <v/>
      </c>
      <c r="M171" s="20" t="str">
        <f t="shared" si="12"/>
        <v/>
      </c>
      <c r="N171" s="21" t="str">
        <f>IF($A171="","",SUMIFS(Receipts!$D:$D,Receipts!$B:$B,$A171,Receipts!$C:$C,$D171))</f>
        <v/>
      </c>
      <c r="O171" s="21" t="str">
        <f t="shared" si="13"/>
        <v/>
      </c>
      <c r="P171" s="20" t="str">
        <f t="shared" si="14"/>
        <v/>
      </c>
      <c r="Q171" s="22" t="str">
        <f>IF($A171="","",IF($J171="Yes","Short-closed",IF($O171=0,"Closed",IF(AND($I171&lt;&gt;"",Settings!$B$5&gt;$I171),"Overdue",IF($N171&gt;0,"Part received","Open")))))</f>
        <v/>
      </c>
      <c r="R171" s="22" t="str">
        <f>IF($Q171="Overdue",Settings!$B$5-$I171,"")</f>
        <v/>
      </c>
    </row>
    <row r="172" spans="1:18" x14ac:dyDescent="0.3">
      <c r="A172" s="16"/>
      <c r="B172" s="17"/>
      <c r="C172" s="16"/>
      <c r="D172" s="16"/>
      <c r="E172" s="16"/>
      <c r="F172" s="18"/>
      <c r="G172" s="19"/>
      <c r="H172" s="16"/>
      <c r="I172" s="17"/>
      <c r="J172" s="16"/>
      <c r="K172" s="20" t="str">
        <f t="shared" si="10"/>
        <v/>
      </c>
      <c r="L172" s="20" t="str">
        <f t="shared" si="11"/>
        <v/>
      </c>
      <c r="M172" s="20" t="str">
        <f t="shared" si="12"/>
        <v/>
      </c>
      <c r="N172" s="21" t="str">
        <f>IF($A172="","",SUMIFS(Receipts!$D:$D,Receipts!$B:$B,$A172,Receipts!$C:$C,$D172))</f>
        <v/>
      </c>
      <c r="O172" s="21" t="str">
        <f t="shared" si="13"/>
        <v/>
      </c>
      <c r="P172" s="20" t="str">
        <f t="shared" si="14"/>
        <v/>
      </c>
      <c r="Q172" s="22" t="str">
        <f>IF($A172="","",IF($J172="Yes","Short-closed",IF($O172=0,"Closed",IF(AND($I172&lt;&gt;"",Settings!$B$5&gt;$I172),"Overdue",IF($N172&gt;0,"Part received","Open")))))</f>
        <v/>
      </c>
      <c r="R172" s="22" t="str">
        <f>IF($Q172="Overdue",Settings!$B$5-$I172,"")</f>
        <v/>
      </c>
    </row>
    <row r="173" spans="1:18" x14ac:dyDescent="0.3">
      <c r="A173" s="16"/>
      <c r="B173" s="17"/>
      <c r="C173" s="16"/>
      <c r="D173" s="16"/>
      <c r="E173" s="16"/>
      <c r="F173" s="18"/>
      <c r="G173" s="19"/>
      <c r="H173" s="16"/>
      <c r="I173" s="17"/>
      <c r="J173" s="16"/>
      <c r="K173" s="20" t="str">
        <f t="shared" si="10"/>
        <v/>
      </c>
      <c r="L173" s="20" t="str">
        <f t="shared" si="11"/>
        <v/>
      </c>
      <c r="M173" s="20" t="str">
        <f t="shared" si="12"/>
        <v/>
      </c>
      <c r="N173" s="21" t="str">
        <f>IF($A173="","",SUMIFS(Receipts!$D:$D,Receipts!$B:$B,$A173,Receipts!$C:$C,$D173))</f>
        <v/>
      </c>
      <c r="O173" s="21" t="str">
        <f t="shared" si="13"/>
        <v/>
      </c>
      <c r="P173" s="20" t="str">
        <f t="shared" si="14"/>
        <v/>
      </c>
      <c r="Q173" s="22" t="str">
        <f>IF($A173="","",IF($J173="Yes","Short-closed",IF($O173=0,"Closed",IF(AND($I173&lt;&gt;"",Settings!$B$5&gt;$I173),"Overdue",IF($N173&gt;0,"Part received","Open")))))</f>
        <v/>
      </c>
      <c r="R173" s="22" t="str">
        <f>IF($Q173="Overdue",Settings!$B$5-$I173,"")</f>
        <v/>
      </c>
    </row>
    <row r="174" spans="1:18" x14ac:dyDescent="0.3">
      <c r="A174" s="16"/>
      <c r="B174" s="17"/>
      <c r="C174" s="16"/>
      <c r="D174" s="16"/>
      <c r="E174" s="16"/>
      <c r="F174" s="18"/>
      <c r="G174" s="19"/>
      <c r="H174" s="16"/>
      <c r="I174" s="17"/>
      <c r="J174" s="16"/>
      <c r="K174" s="20" t="str">
        <f t="shared" si="10"/>
        <v/>
      </c>
      <c r="L174" s="20" t="str">
        <f t="shared" si="11"/>
        <v/>
      </c>
      <c r="M174" s="20" t="str">
        <f t="shared" si="12"/>
        <v/>
      </c>
      <c r="N174" s="21" t="str">
        <f>IF($A174="","",SUMIFS(Receipts!$D:$D,Receipts!$B:$B,$A174,Receipts!$C:$C,$D174))</f>
        <v/>
      </c>
      <c r="O174" s="21" t="str">
        <f t="shared" si="13"/>
        <v/>
      </c>
      <c r="P174" s="20" t="str">
        <f t="shared" si="14"/>
        <v/>
      </c>
      <c r="Q174" s="22" t="str">
        <f>IF($A174="","",IF($J174="Yes","Short-closed",IF($O174=0,"Closed",IF(AND($I174&lt;&gt;"",Settings!$B$5&gt;$I174),"Overdue",IF($N174&gt;0,"Part received","Open")))))</f>
        <v/>
      </c>
      <c r="R174" s="22" t="str">
        <f>IF($Q174="Overdue",Settings!$B$5-$I174,"")</f>
        <v/>
      </c>
    </row>
    <row r="175" spans="1:18" x14ac:dyDescent="0.3">
      <c r="A175" s="16"/>
      <c r="B175" s="17"/>
      <c r="C175" s="16"/>
      <c r="D175" s="16"/>
      <c r="E175" s="16"/>
      <c r="F175" s="18"/>
      <c r="G175" s="19"/>
      <c r="H175" s="16"/>
      <c r="I175" s="17"/>
      <c r="J175" s="16"/>
      <c r="K175" s="20" t="str">
        <f t="shared" si="10"/>
        <v/>
      </c>
      <c r="L175" s="20" t="str">
        <f t="shared" si="11"/>
        <v/>
      </c>
      <c r="M175" s="20" t="str">
        <f t="shared" si="12"/>
        <v/>
      </c>
      <c r="N175" s="21" t="str">
        <f>IF($A175="","",SUMIFS(Receipts!$D:$D,Receipts!$B:$B,$A175,Receipts!$C:$C,$D175))</f>
        <v/>
      </c>
      <c r="O175" s="21" t="str">
        <f t="shared" si="13"/>
        <v/>
      </c>
      <c r="P175" s="20" t="str">
        <f t="shared" si="14"/>
        <v/>
      </c>
      <c r="Q175" s="22" t="str">
        <f>IF($A175="","",IF($J175="Yes","Short-closed",IF($O175=0,"Closed",IF(AND($I175&lt;&gt;"",Settings!$B$5&gt;$I175),"Overdue",IF($N175&gt;0,"Part received","Open")))))</f>
        <v/>
      </c>
      <c r="R175" s="22" t="str">
        <f>IF($Q175="Overdue",Settings!$B$5-$I175,"")</f>
        <v/>
      </c>
    </row>
    <row r="176" spans="1:18" x14ac:dyDescent="0.3">
      <c r="A176" s="16"/>
      <c r="B176" s="17"/>
      <c r="C176" s="16"/>
      <c r="D176" s="16"/>
      <c r="E176" s="16"/>
      <c r="F176" s="18"/>
      <c r="G176" s="19"/>
      <c r="H176" s="16"/>
      <c r="I176" s="17"/>
      <c r="J176" s="16"/>
      <c r="K176" s="20" t="str">
        <f t="shared" si="10"/>
        <v/>
      </c>
      <c r="L176" s="20" t="str">
        <f t="shared" si="11"/>
        <v/>
      </c>
      <c r="M176" s="20" t="str">
        <f t="shared" si="12"/>
        <v/>
      </c>
      <c r="N176" s="21" t="str">
        <f>IF($A176="","",SUMIFS(Receipts!$D:$D,Receipts!$B:$B,$A176,Receipts!$C:$C,$D176))</f>
        <v/>
      </c>
      <c r="O176" s="21" t="str">
        <f t="shared" si="13"/>
        <v/>
      </c>
      <c r="P176" s="20" t="str">
        <f t="shared" si="14"/>
        <v/>
      </c>
      <c r="Q176" s="22" t="str">
        <f>IF($A176="","",IF($J176="Yes","Short-closed",IF($O176=0,"Closed",IF(AND($I176&lt;&gt;"",Settings!$B$5&gt;$I176),"Overdue",IF($N176&gt;0,"Part received","Open")))))</f>
        <v/>
      </c>
      <c r="R176" s="22" t="str">
        <f>IF($Q176="Overdue",Settings!$B$5-$I176,"")</f>
        <v/>
      </c>
    </row>
    <row r="177" spans="1:18" x14ac:dyDescent="0.3">
      <c r="A177" s="16"/>
      <c r="B177" s="17"/>
      <c r="C177" s="16"/>
      <c r="D177" s="16"/>
      <c r="E177" s="16"/>
      <c r="F177" s="18"/>
      <c r="G177" s="19"/>
      <c r="H177" s="16"/>
      <c r="I177" s="17"/>
      <c r="J177" s="16"/>
      <c r="K177" s="20" t="str">
        <f t="shared" si="10"/>
        <v/>
      </c>
      <c r="L177" s="20" t="str">
        <f t="shared" si="11"/>
        <v/>
      </c>
      <c r="M177" s="20" t="str">
        <f t="shared" si="12"/>
        <v/>
      </c>
      <c r="N177" s="21" t="str">
        <f>IF($A177="","",SUMIFS(Receipts!$D:$D,Receipts!$B:$B,$A177,Receipts!$C:$C,$D177))</f>
        <v/>
      </c>
      <c r="O177" s="21" t="str">
        <f t="shared" si="13"/>
        <v/>
      </c>
      <c r="P177" s="20" t="str">
        <f t="shared" si="14"/>
        <v/>
      </c>
      <c r="Q177" s="22" t="str">
        <f>IF($A177="","",IF($J177="Yes","Short-closed",IF($O177=0,"Closed",IF(AND($I177&lt;&gt;"",Settings!$B$5&gt;$I177),"Overdue",IF($N177&gt;0,"Part received","Open")))))</f>
        <v/>
      </c>
      <c r="R177" s="22" t="str">
        <f>IF($Q177="Overdue",Settings!$B$5-$I177,"")</f>
        <v/>
      </c>
    </row>
    <row r="178" spans="1:18" x14ac:dyDescent="0.3">
      <c r="A178" s="16"/>
      <c r="B178" s="17"/>
      <c r="C178" s="16"/>
      <c r="D178" s="16"/>
      <c r="E178" s="16"/>
      <c r="F178" s="18"/>
      <c r="G178" s="19"/>
      <c r="H178" s="16"/>
      <c r="I178" s="17"/>
      <c r="J178" s="16"/>
      <c r="K178" s="20" t="str">
        <f t="shared" si="10"/>
        <v/>
      </c>
      <c r="L178" s="20" t="str">
        <f t="shared" si="11"/>
        <v/>
      </c>
      <c r="M178" s="20" t="str">
        <f t="shared" si="12"/>
        <v/>
      </c>
      <c r="N178" s="21" t="str">
        <f>IF($A178="","",SUMIFS(Receipts!$D:$D,Receipts!$B:$B,$A178,Receipts!$C:$C,$D178))</f>
        <v/>
      </c>
      <c r="O178" s="21" t="str">
        <f t="shared" si="13"/>
        <v/>
      </c>
      <c r="P178" s="20" t="str">
        <f t="shared" si="14"/>
        <v/>
      </c>
      <c r="Q178" s="22" t="str">
        <f>IF($A178="","",IF($J178="Yes","Short-closed",IF($O178=0,"Closed",IF(AND($I178&lt;&gt;"",Settings!$B$5&gt;$I178),"Overdue",IF($N178&gt;0,"Part received","Open")))))</f>
        <v/>
      </c>
      <c r="R178" s="22" t="str">
        <f>IF($Q178="Overdue",Settings!$B$5-$I178,"")</f>
        <v/>
      </c>
    </row>
    <row r="179" spans="1:18" x14ac:dyDescent="0.3">
      <c r="A179" s="16"/>
      <c r="B179" s="17"/>
      <c r="C179" s="16"/>
      <c r="D179" s="16"/>
      <c r="E179" s="16"/>
      <c r="F179" s="18"/>
      <c r="G179" s="19"/>
      <c r="H179" s="16"/>
      <c r="I179" s="17"/>
      <c r="J179" s="16"/>
      <c r="K179" s="20" t="str">
        <f t="shared" si="10"/>
        <v/>
      </c>
      <c r="L179" s="20" t="str">
        <f t="shared" si="11"/>
        <v/>
      </c>
      <c r="M179" s="20" t="str">
        <f t="shared" si="12"/>
        <v/>
      </c>
      <c r="N179" s="21" t="str">
        <f>IF($A179="","",SUMIFS(Receipts!$D:$D,Receipts!$B:$B,$A179,Receipts!$C:$C,$D179))</f>
        <v/>
      </c>
      <c r="O179" s="21" t="str">
        <f t="shared" si="13"/>
        <v/>
      </c>
      <c r="P179" s="20" t="str">
        <f t="shared" si="14"/>
        <v/>
      </c>
      <c r="Q179" s="22" t="str">
        <f>IF($A179="","",IF($J179="Yes","Short-closed",IF($O179=0,"Closed",IF(AND($I179&lt;&gt;"",Settings!$B$5&gt;$I179),"Overdue",IF($N179&gt;0,"Part received","Open")))))</f>
        <v/>
      </c>
      <c r="R179" s="22" t="str">
        <f>IF($Q179="Overdue",Settings!$B$5-$I179,"")</f>
        <v/>
      </c>
    </row>
    <row r="180" spans="1:18" x14ac:dyDescent="0.3">
      <c r="A180" s="16"/>
      <c r="B180" s="17"/>
      <c r="C180" s="16"/>
      <c r="D180" s="16"/>
      <c r="E180" s="16"/>
      <c r="F180" s="18"/>
      <c r="G180" s="19"/>
      <c r="H180" s="16"/>
      <c r="I180" s="17"/>
      <c r="J180" s="16"/>
      <c r="K180" s="20" t="str">
        <f t="shared" si="10"/>
        <v/>
      </c>
      <c r="L180" s="20" t="str">
        <f t="shared" si="11"/>
        <v/>
      </c>
      <c r="M180" s="20" t="str">
        <f t="shared" si="12"/>
        <v/>
      </c>
      <c r="N180" s="21" t="str">
        <f>IF($A180="","",SUMIFS(Receipts!$D:$D,Receipts!$B:$B,$A180,Receipts!$C:$C,$D180))</f>
        <v/>
      </c>
      <c r="O180" s="21" t="str">
        <f t="shared" si="13"/>
        <v/>
      </c>
      <c r="P180" s="20" t="str">
        <f t="shared" si="14"/>
        <v/>
      </c>
      <c r="Q180" s="22" t="str">
        <f>IF($A180="","",IF($J180="Yes","Short-closed",IF($O180=0,"Closed",IF(AND($I180&lt;&gt;"",Settings!$B$5&gt;$I180),"Overdue",IF($N180&gt;0,"Part received","Open")))))</f>
        <v/>
      </c>
      <c r="R180" s="22" t="str">
        <f>IF($Q180="Overdue",Settings!$B$5-$I180,"")</f>
        <v/>
      </c>
    </row>
    <row r="181" spans="1:18" x14ac:dyDescent="0.3">
      <c r="A181" s="16"/>
      <c r="B181" s="17"/>
      <c r="C181" s="16"/>
      <c r="D181" s="16"/>
      <c r="E181" s="16"/>
      <c r="F181" s="18"/>
      <c r="G181" s="19"/>
      <c r="H181" s="16"/>
      <c r="I181" s="17"/>
      <c r="J181" s="16"/>
      <c r="K181" s="20" t="str">
        <f t="shared" si="10"/>
        <v/>
      </c>
      <c r="L181" s="20" t="str">
        <f t="shared" si="11"/>
        <v/>
      </c>
      <c r="M181" s="20" t="str">
        <f t="shared" si="12"/>
        <v/>
      </c>
      <c r="N181" s="21" t="str">
        <f>IF($A181="","",SUMIFS(Receipts!$D:$D,Receipts!$B:$B,$A181,Receipts!$C:$C,$D181))</f>
        <v/>
      </c>
      <c r="O181" s="21" t="str">
        <f t="shared" si="13"/>
        <v/>
      </c>
      <c r="P181" s="20" t="str">
        <f t="shared" si="14"/>
        <v/>
      </c>
      <c r="Q181" s="22" t="str">
        <f>IF($A181="","",IF($J181="Yes","Short-closed",IF($O181=0,"Closed",IF(AND($I181&lt;&gt;"",Settings!$B$5&gt;$I181),"Overdue",IF($N181&gt;0,"Part received","Open")))))</f>
        <v/>
      </c>
      <c r="R181" s="22" t="str">
        <f>IF($Q181="Overdue",Settings!$B$5-$I181,"")</f>
        <v/>
      </c>
    </row>
    <row r="182" spans="1:18" x14ac:dyDescent="0.3">
      <c r="A182" s="16"/>
      <c r="B182" s="17"/>
      <c r="C182" s="16"/>
      <c r="D182" s="16"/>
      <c r="E182" s="16"/>
      <c r="F182" s="18"/>
      <c r="G182" s="19"/>
      <c r="H182" s="16"/>
      <c r="I182" s="17"/>
      <c r="J182" s="16"/>
      <c r="K182" s="20" t="str">
        <f t="shared" si="10"/>
        <v/>
      </c>
      <c r="L182" s="20" t="str">
        <f t="shared" si="11"/>
        <v/>
      </c>
      <c r="M182" s="20" t="str">
        <f t="shared" si="12"/>
        <v/>
      </c>
      <c r="N182" s="21" t="str">
        <f>IF($A182="","",SUMIFS(Receipts!$D:$D,Receipts!$B:$B,$A182,Receipts!$C:$C,$D182))</f>
        <v/>
      </c>
      <c r="O182" s="21" t="str">
        <f t="shared" si="13"/>
        <v/>
      </c>
      <c r="P182" s="20" t="str">
        <f t="shared" si="14"/>
        <v/>
      </c>
      <c r="Q182" s="22" t="str">
        <f>IF($A182="","",IF($J182="Yes","Short-closed",IF($O182=0,"Closed",IF(AND($I182&lt;&gt;"",Settings!$B$5&gt;$I182),"Overdue",IF($N182&gt;0,"Part received","Open")))))</f>
        <v/>
      </c>
      <c r="R182" s="22" t="str">
        <f>IF($Q182="Overdue",Settings!$B$5-$I182,"")</f>
        <v/>
      </c>
    </row>
    <row r="183" spans="1:18" x14ac:dyDescent="0.3">
      <c r="A183" s="16"/>
      <c r="B183" s="17"/>
      <c r="C183" s="16"/>
      <c r="D183" s="16"/>
      <c r="E183" s="16"/>
      <c r="F183" s="18"/>
      <c r="G183" s="19"/>
      <c r="H183" s="16"/>
      <c r="I183" s="17"/>
      <c r="J183" s="16"/>
      <c r="K183" s="20" t="str">
        <f t="shared" si="10"/>
        <v/>
      </c>
      <c r="L183" s="20" t="str">
        <f t="shared" si="11"/>
        <v/>
      </c>
      <c r="M183" s="20" t="str">
        <f t="shared" si="12"/>
        <v/>
      </c>
      <c r="N183" s="21" t="str">
        <f>IF($A183="","",SUMIFS(Receipts!$D:$D,Receipts!$B:$B,$A183,Receipts!$C:$C,$D183))</f>
        <v/>
      </c>
      <c r="O183" s="21" t="str">
        <f t="shared" si="13"/>
        <v/>
      </c>
      <c r="P183" s="20" t="str">
        <f t="shared" si="14"/>
        <v/>
      </c>
      <c r="Q183" s="22" t="str">
        <f>IF($A183="","",IF($J183="Yes","Short-closed",IF($O183=0,"Closed",IF(AND($I183&lt;&gt;"",Settings!$B$5&gt;$I183),"Overdue",IF($N183&gt;0,"Part received","Open")))))</f>
        <v/>
      </c>
      <c r="R183" s="22" t="str">
        <f>IF($Q183="Overdue",Settings!$B$5-$I183,"")</f>
        <v/>
      </c>
    </row>
    <row r="184" spans="1:18" x14ac:dyDescent="0.3">
      <c r="A184" s="16"/>
      <c r="B184" s="17"/>
      <c r="C184" s="16"/>
      <c r="D184" s="16"/>
      <c r="E184" s="16"/>
      <c r="F184" s="18"/>
      <c r="G184" s="19"/>
      <c r="H184" s="16"/>
      <c r="I184" s="17"/>
      <c r="J184" s="16"/>
      <c r="K184" s="20" t="str">
        <f t="shared" si="10"/>
        <v/>
      </c>
      <c r="L184" s="20" t="str">
        <f t="shared" si="11"/>
        <v/>
      </c>
      <c r="M184" s="20" t="str">
        <f t="shared" si="12"/>
        <v/>
      </c>
      <c r="N184" s="21" t="str">
        <f>IF($A184="","",SUMIFS(Receipts!$D:$D,Receipts!$B:$B,$A184,Receipts!$C:$C,$D184))</f>
        <v/>
      </c>
      <c r="O184" s="21" t="str">
        <f t="shared" si="13"/>
        <v/>
      </c>
      <c r="P184" s="20" t="str">
        <f t="shared" si="14"/>
        <v/>
      </c>
      <c r="Q184" s="22" t="str">
        <f>IF($A184="","",IF($J184="Yes","Short-closed",IF($O184=0,"Closed",IF(AND($I184&lt;&gt;"",Settings!$B$5&gt;$I184),"Overdue",IF($N184&gt;0,"Part received","Open")))))</f>
        <v/>
      </c>
      <c r="R184" s="22" t="str">
        <f>IF($Q184="Overdue",Settings!$B$5-$I184,"")</f>
        <v/>
      </c>
    </row>
    <row r="185" spans="1:18" x14ac:dyDescent="0.3">
      <c r="A185" s="16"/>
      <c r="B185" s="17"/>
      <c r="C185" s="16"/>
      <c r="D185" s="16"/>
      <c r="E185" s="16"/>
      <c r="F185" s="18"/>
      <c r="G185" s="19"/>
      <c r="H185" s="16"/>
      <c r="I185" s="17"/>
      <c r="J185" s="16"/>
      <c r="K185" s="20" t="str">
        <f t="shared" si="10"/>
        <v/>
      </c>
      <c r="L185" s="20" t="str">
        <f t="shared" si="11"/>
        <v/>
      </c>
      <c r="M185" s="20" t="str">
        <f t="shared" si="12"/>
        <v/>
      </c>
      <c r="N185" s="21" t="str">
        <f>IF($A185="","",SUMIFS(Receipts!$D:$D,Receipts!$B:$B,$A185,Receipts!$C:$C,$D185))</f>
        <v/>
      </c>
      <c r="O185" s="21" t="str">
        <f t="shared" si="13"/>
        <v/>
      </c>
      <c r="P185" s="20" t="str">
        <f t="shared" si="14"/>
        <v/>
      </c>
      <c r="Q185" s="22" t="str">
        <f>IF($A185="","",IF($J185="Yes","Short-closed",IF($O185=0,"Closed",IF(AND($I185&lt;&gt;"",Settings!$B$5&gt;$I185),"Overdue",IF($N185&gt;0,"Part received","Open")))))</f>
        <v/>
      </c>
      <c r="R185" s="22" t="str">
        <f>IF($Q185="Overdue",Settings!$B$5-$I185,"")</f>
        <v/>
      </c>
    </row>
    <row r="186" spans="1:18" x14ac:dyDescent="0.3">
      <c r="A186" s="16"/>
      <c r="B186" s="17"/>
      <c r="C186" s="16"/>
      <c r="D186" s="16"/>
      <c r="E186" s="16"/>
      <c r="F186" s="18"/>
      <c r="G186" s="19"/>
      <c r="H186" s="16"/>
      <c r="I186" s="17"/>
      <c r="J186" s="16"/>
      <c r="K186" s="20" t="str">
        <f t="shared" si="10"/>
        <v/>
      </c>
      <c r="L186" s="20" t="str">
        <f t="shared" si="11"/>
        <v/>
      </c>
      <c r="M186" s="20" t="str">
        <f t="shared" si="12"/>
        <v/>
      </c>
      <c r="N186" s="21" t="str">
        <f>IF($A186="","",SUMIFS(Receipts!$D:$D,Receipts!$B:$B,$A186,Receipts!$C:$C,$D186))</f>
        <v/>
      </c>
      <c r="O186" s="21" t="str">
        <f t="shared" si="13"/>
        <v/>
      </c>
      <c r="P186" s="20" t="str">
        <f t="shared" si="14"/>
        <v/>
      </c>
      <c r="Q186" s="22" t="str">
        <f>IF($A186="","",IF($J186="Yes","Short-closed",IF($O186=0,"Closed",IF(AND($I186&lt;&gt;"",Settings!$B$5&gt;$I186),"Overdue",IF($N186&gt;0,"Part received","Open")))))</f>
        <v/>
      </c>
      <c r="R186" s="22" t="str">
        <f>IF($Q186="Overdue",Settings!$B$5-$I186,"")</f>
        <v/>
      </c>
    </row>
    <row r="187" spans="1:18" x14ac:dyDescent="0.3">
      <c r="A187" s="16"/>
      <c r="B187" s="17"/>
      <c r="C187" s="16"/>
      <c r="D187" s="16"/>
      <c r="E187" s="16"/>
      <c r="F187" s="18"/>
      <c r="G187" s="19"/>
      <c r="H187" s="16"/>
      <c r="I187" s="17"/>
      <c r="J187" s="16"/>
      <c r="K187" s="20" t="str">
        <f t="shared" si="10"/>
        <v/>
      </c>
      <c r="L187" s="20" t="str">
        <f t="shared" si="11"/>
        <v/>
      </c>
      <c r="M187" s="20" t="str">
        <f t="shared" si="12"/>
        <v/>
      </c>
      <c r="N187" s="21" t="str">
        <f>IF($A187="","",SUMIFS(Receipts!$D:$D,Receipts!$B:$B,$A187,Receipts!$C:$C,$D187))</f>
        <v/>
      </c>
      <c r="O187" s="21" t="str">
        <f t="shared" si="13"/>
        <v/>
      </c>
      <c r="P187" s="20" t="str">
        <f t="shared" si="14"/>
        <v/>
      </c>
      <c r="Q187" s="22" t="str">
        <f>IF($A187="","",IF($J187="Yes","Short-closed",IF($O187=0,"Closed",IF(AND($I187&lt;&gt;"",Settings!$B$5&gt;$I187),"Overdue",IF($N187&gt;0,"Part received","Open")))))</f>
        <v/>
      </c>
      <c r="R187" s="22" t="str">
        <f>IF($Q187="Overdue",Settings!$B$5-$I187,"")</f>
        <v/>
      </c>
    </row>
    <row r="188" spans="1:18" x14ac:dyDescent="0.3">
      <c r="A188" s="16"/>
      <c r="B188" s="17"/>
      <c r="C188" s="16"/>
      <c r="D188" s="16"/>
      <c r="E188" s="16"/>
      <c r="F188" s="18"/>
      <c r="G188" s="19"/>
      <c r="H188" s="16"/>
      <c r="I188" s="17"/>
      <c r="J188" s="16"/>
      <c r="K188" s="20" t="str">
        <f t="shared" si="10"/>
        <v/>
      </c>
      <c r="L188" s="20" t="str">
        <f t="shared" si="11"/>
        <v/>
      </c>
      <c r="M188" s="20" t="str">
        <f t="shared" si="12"/>
        <v/>
      </c>
      <c r="N188" s="21" t="str">
        <f>IF($A188="","",SUMIFS(Receipts!$D:$D,Receipts!$B:$B,$A188,Receipts!$C:$C,$D188))</f>
        <v/>
      </c>
      <c r="O188" s="21" t="str">
        <f t="shared" si="13"/>
        <v/>
      </c>
      <c r="P188" s="20" t="str">
        <f t="shared" si="14"/>
        <v/>
      </c>
      <c r="Q188" s="22" t="str">
        <f>IF($A188="","",IF($J188="Yes","Short-closed",IF($O188=0,"Closed",IF(AND($I188&lt;&gt;"",Settings!$B$5&gt;$I188),"Overdue",IF($N188&gt;0,"Part received","Open")))))</f>
        <v/>
      </c>
      <c r="R188" s="22" t="str">
        <f>IF($Q188="Overdue",Settings!$B$5-$I188,"")</f>
        <v/>
      </c>
    </row>
    <row r="189" spans="1:18" x14ac:dyDescent="0.3">
      <c r="A189" s="16"/>
      <c r="B189" s="17"/>
      <c r="C189" s="16"/>
      <c r="D189" s="16"/>
      <c r="E189" s="16"/>
      <c r="F189" s="18"/>
      <c r="G189" s="19"/>
      <c r="H189" s="16"/>
      <c r="I189" s="17"/>
      <c r="J189" s="16"/>
      <c r="K189" s="20" t="str">
        <f t="shared" si="10"/>
        <v/>
      </c>
      <c r="L189" s="20" t="str">
        <f t="shared" si="11"/>
        <v/>
      </c>
      <c r="M189" s="20" t="str">
        <f t="shared" si="12"/>
        <v/>
      </c>
      <c r="N189" s="21" t="str">
        <f>IF($A189="","",SUMIFS(Receipts!$D:$D,Receipts!$B:$B,$A189,Receipts!$C:$C,$D189))</f>
        <v/>
      </c>
      <c r="O189" s="21" t="str">
        <f t="shared" si="13"/>
        <v/>
      </c>
      <c r="P189" s="20" t="str">
        <f t="shared" si="14"/>
        <v/>
      </c>
      <c r="Q189" s="22" t="str">
        <f>IF($A189="","",IF($J189="Yes","Short-closed",IF($O189=0,"Closed",IF(AND($I189&lt;&gt;"",Settings!$B$5&gt;$I189),"Overdue",IF($N189&gt;0,"Part received","Open")))))</f>
        <v/>
      </c>
      <c r="R189" s="22" t="str">
        <f>IF($Q189="Overdue",Settings!$B$5-$I189,"")</f>
        <v/>
      </c>
    </row>
    <row r="190" spans="1:18" x14ac:dyDescent="0.3">
      <c r="A190" s="16"/>
      <c r="B190" s="17"/>
      <c r="C190" s="16"/>
      <c r="D190" s="16"/>
      <c r="E190" s="16"/>
      <c r="F190" s="18"/>
      <c r="G190" s="19"/>
      <c r="H190" s="16"/>
      <c r="I190" s="17"/>
      <c r="J190" s="16"/>
      <c r="K190" s="20" t="str">
        <f t="shared" si="10"/>
        <v/>
      </c>
      <c r="L190" s="20" t="str">
        <f t="shared" si="11"/>
        <v/>
      </c>
      <c r="M190" s="20" t="str">
        <f t="shared" si="12"/>
        <v/>
      </c>
      <c r="N190" s="21" t="str">
        <f>IF($A190="","",SUMIFS(Receipts!$D:$D,Receipts!$B:$B,$A190,Receipts!$C:$C,$D190))</f>
        <v/>
      </c>
      <c r="O190" s="21" t="str">
        <f t="shared" si="13"/>
        <v/>
      </c>
      <c r="P190" s="20" t="str">
        <f t="shared" si="14"/>
        <v/>
      </c>
      <c r="Q190" s="22" t="str">
        <f>IF($A190="","",IF($J190="Yes","Short-closed",IF($O190=0,"Closed",IF(AND($I190&lt;&gt;"",Settings!$B$5&gt;$I190),"Overdue",IF($N190&gt;0,"Part received","Open")))))</f>
        <v/>
      </c>
      <c r="R190" s="22" t="str">
        <f>IF($Q190="Overdue",Settings!$B$5-$I190,"")</f>
        <v/>
      </c>
    </row>
    <row r="191" spans="1:18" x14ac:dyDescent="0.3">
      <c r="A191" s="16"/>
      <c r="B191" s="17"/>
      <c r="C191" s="16"/>
      <c r="D191" s="16"/>
      <c r="E191" s="16"/>
      <c r="F191" s="18"/>
      <c r="G191" s="19"/>
      <c r="H191" s="16"/>
      <c r="I191" s="17"/>
      <c r="J191" s="16"/>
      <c r="K191" s="20" t="str">
        <f t="shared" si="10"/>
        <v/>
      </c>
      <c r="L191" s="20" t="str">
        <f t="shared" si="11"/>
        <v/>
      </c>
      <c r="M191" s="20" t="str">
        <f t="shared" si="12"/>
        <v/>
      </c>
      <c r="N191" s="21" t="str">
        <f>IF($A191="","",SUMIFS(Receipts!$D:$D,Receipts!$B:$B,$A191,Receipts!$C:$C,$D191))</f>
        <v/>
      </c>
      <c r="O191" s="21" t="str">
        <f t="shared" si="13"/>
        <v/>
      </c>
      <c r="P191" s="20" t="str">
        <f t="shared" si="14"/>
        <v/>
      </c>
      <c r="Q191" s="22" t="str">
        <f>IF($A191="","",IF($J191="Yes","Short-closed",IF($O191=0,"Closed",IF(AND($I191&lt;&gt;"",Settings!$B$5&gt;$I191),"Overdue",IF($N191&gt;0,"Part received","Open")))))</f>
        <v/>
      </c>
      <c r="R191" s="22" t="str">
        <f>IF($Q191="Overdue",Settings!$B$5-$I191,"")</f>
        <v/>
      </c>
    </row>
    <row r="192" spans="1:18" x14ac:dyDescent="0.3">
      <c r="A192" s="16"/>
      <c r="B192" s="17"/>
      <c r="C192" s="16"/>
      <c r="D192" s="16"/>
      <c r="E192" s="16"/>
      <c r="F192" s="18"/>
      <c r="G192" s="19"/>
      <c r="H192" s="16"/>
      <c r="I192" s="17"/>
      <c r="J192" s="16"/>
      <c r="K192" s="20" t="str">
        <f t="shared" si="10"/>
        <v/>
      </c>
      <c r="L192" s="20" t="str">
        <f t="shared" si="11"/>
        <v/>
      </c>
      <c r="M192" s="20" t="str">
        <f t="shared" si="12"/>
        <v/>
      </c>
      <c r="N192" s="21" t="str">
        <f>IF($A192="","",SUMIFS(Receipts!$D:$D,Receipts!$B:$B,$A192,Receipts!$C:$C,$D192))</f>
        <v/>
      </c>
      <c r="O192" s="21" t="str">
        <f t="shared" si="13"/>
        <v/>
      </c>
      <c r="P192" s="20" t="str">
        <f t="shared" si="14"/>
        <v/>
      </c>
      <c r="Q192" s="22" t="str">
        <f>IF($A192="","",IF($J192="Yes","Short-closed",IF($O192=0,"Closed",IF(AND($I192&lt;&gt;"",Settings!$B$5&gt;$I192),"Overdue",IF($N192&gt;0,"Part received","Open")))))</f>
        <v/>
      </c>
      <c r="R192" s="22" t="str">
        <f>IF($Q192="Overdue",Settings!$B$5-$I192,"")</f>
        <v/>
      </c>
    </row>
    <row r="193" spans="1:18" x14ac:dyDescent="0.3">
      <c r="A193" s="16"/>
      <c r="B193" s="17"/>
      <c r="C193" s="16"/>
      <c r="D193" s="16"/>
      <c r="E193" s="16"/>
      <c r="F193" s="18"/>
      <c r="G193" s="19"/>
      <c r="H193" s="16"/>
      <c r="I193" s="17"/>
      <c r="J193" s="16"/>
      <c r="K193" s="20" t="str">
        <f t="shared" si="10"/>
        <v/>
      </c>
      <c r="L193" s="20" t="str">
        <f t="shared" si="11"/>
        <v/>
      </c>
      <c r="M193" s="20" t="str">
        <f t="shared" si="12"/>
        <v/>
      </c>
      <c r="N193" s="21" t="str">
        <f>IF($A193="","",SUMIFS(Receipts!$D:$D,Receipts!$B:$B,$A193,Receipts!$C:$C,$D193))</f>
        <v/>
      </c>
      <c r="O193" s="21" t="str">
        <f t="shared" si="13"/>
        <v/>
      </c>
      <c r="P193" s="20" t="str">
        <f t="shared" si="14"/>
        <v/>
      </c>
      <c r="Q193" s="22" t="str">
        <f>IF($A193="","",IF($J193="Yes","Short-closed",IF($O193=0,"Closed",IF(AND($I193&lt;&gt;"",Settings!$B$5&gt;$I193),"Overdue",IF($N193&gt;0,"Part received","Open")))))</f>
        <v/>
      </c>
      <c r="R193" s="22" t="str">
        <f>IF($Q193="Overdue",Settings!$B$5-$I193,"")</f>
        <v/>
      </c>
    </row>
    <row r="194" spans="1:18" x14ac:dyDescent="0.3">
      <c r="A194" s="16"/>
      <c r="B194" s="17"/>
      <c r="C194" s="16"/>
      <c r="D194" s="16"/>
      <c r="E194" s="16"/>
      <c r="F194" s="18"/>
      <c r="G194" s="19"/>
      <c r="H194" s="16"/>
      <c r="I194" s="17"/>
      <c r="J194" s="16"/>
      <c r="K194" s="20" t="str">
        <f t="shared" si="10"/>
        <v/>
      </c>
      <c r="L194" s="20" t="str">
        <f t="shared" si="11"/>
        <v/>
      </c>
      <c r="M194" s="20" t="str">
        <f t="shared" si="12"/>
        <v/>
      </c>
      <c r="N194" s="21" t="str">
        <f>IF($A194="","",SUMIFS(Receipts!$D:$D,Receipts!$B:$B,$A194,Receipts!$C:$C,$D194))</f>
        <v/>
      </c>
      <c r="O194" s="21" t="str">
        <f t="shared" si="13"/>
        <v/>
      </c>
      <c r="P194" s="20" t="str">
        <f t="shared" si="14"/>
        <v/>
      </c>
      <c r="Q194" s="22" t="str">
        <f>IF($A194="","",IF($J194="Yes","Short-closed",IF($O194=0,"Closed",IF(AND($I194&lt;&gt;"",Settings!$B$5&gt;$I194),"Overdue",IF($N194&gt;0,"Part received","Open")))))</f>
        <v/>
      </c>
      <c r="R194" s="22" t="str">
        <f>IF($Q194="Overdue",Settings!$B$5-$I194,"")</f>
        <v/>
      </c>
    </row>
    <row r="195" spans="1:18" x14ac:dyDescent="0.3">
      <c r="A195" s="16"/>
      <c r="B195" s="17"/>
      <c r="C195" s="16"/>
      <c r="D195" s="16"/>
      <c r="E195" s="16"/>
      <c r="F195" s="18"/>
      <c r="G195" s="19"/>
      <c r="H195" s="16"/>
      <c r="I195" s="17"/>
      <c r="J195" s="16"/>
      <c r="K195" s="20" t="str">
        <f t="shared" si="10"/>
        <v/>
      </c>
      <c r="L195" s="20" t="str">
        <f t="shared" si="11"/>
        <v/>
      </c>
      <c r="M195" s="20" t="str">
        <f t="shared" si="12"/>
        <v/>
      </c>
      <c r="N195" s="21" t="str">
        <f>IF($A195="","",SUMIFS(Receipts!$D:$D,Receipts!$B:$B,$A195,Receipts!$C:$C,$D195))</f>
        <v/>
      </c>
      <c r="O195" s="21" t="str">
        <f t="shared" si="13"/>
        <v/>
      </c>
      <c r="P195" s="20" t="str">
        <f t="shared" si="14"/>
        <v/>
      </c>
      <c r="Q195" s="22" t="str">
        <f>IF($A195="","",IF($J195="Yes","Short-closed",IF($O195=0,"Closed",IF(AND($I195&lt;&gt;"",Settings!$B$5&gt;$I195),"Overdue",IF($N195&gt;0,"Part received","Open")))))</f>
        <v/>
      </c>
      <c r="R195" s="22" t="str">
        <f>IF($Q195="Overdue",Settings!$B$5-$I195,"")</f>
        <v/>
      </c>
    </row>
    <row r="196" spans="1:18" x14ac:dyDescent="0.3">
      <c r="A196" s="16"/>
      <c r="B196" s="17"/>
      <c r="C196" s="16"/>
      <c r="D196" s="16"/>
      <c r="E196" s="16"/>
      <c r="F196" s="18"/>
      <c r="G196" s="19"/>
      <c r="H196" s="16"/>
      <c r="I196" s="17"/>
      <c r="J196" s="16"/>
      <c r="K196" s="20" t="str">
        <f t="shared" ref="K196:K259" si="15">IF(OR($F196="",$G196=""),"",ROUND($F196*$G196,2))</f>
        <v/>
      </c>
      <c r="L196" s="20" t="str">
        <f t="shared" ref="L196:L259" si="16">IF($K196="","",ROUND($K196*N($H196)/100,2))</f>
        <v/>
      </c>
      <c r="M196" s="20" t="str">
        <f t="shared" ref="M196:M259" si="17">IF($K196="","",$K196+$L196)</f>
        <v/>
      </c>
      <c r="N196" s="21" t="str">
        <f>IF($A196="","",SUMIFS(Receipts!$D:$D,Receipts!$B:$B,$A196,Receipts!$C:$C,$D196))</f>
        <v/>
      </c>
      <c r="O196" s="21" t="str">
        <f t="shared" ref="O196:O259" si="18">IF($A196="","",IF($J196="Yes",0,MAX(0,N($F196)-$N196)))</f>
        <v/>
      </c>
      <c r="P196" s="20" t="str">
        <f t="shared" ref="P196:P259" si="19">IF(OR($O196="",$G196=""),"",ROUND($O196*$G196*(1+N($H196)/100),2))</f>
        <v/>
      </c>
      <c r="Q196" s="22" t="str">
        <f>IF($A196="","",IF($J196="Yes","Short-closed",IF($O196=0,"Closed",IF(AND($I196&lt;&gt;"",Settings!$B$5&gt;$I196),"Overdue",IF($N196&gt;0,"Part received","Open")))))</f>
        <v/>
      </c>
      <c r="R196" s="22" t="str">
        <f>IF($Q196="Overdue",Settings!$B$5-$I196,"")</f>
        <v/>
      </c>
    </row>
    <row r="197" spans="1:18" x14ac:dyDescent="0.3">
      <c r="A197" s="16"/>
      <c r="B197" s="17"/>
      <c r="C197" s="16"/>
      <c r="D197" s="16"/>
      <c r="E197" s="16"/>
      <c r="F197" s="18"/>
      <c r="G197" s="19"/>
      <c r="H197" s="16"/>
      <c r="I197" s="17"/>
      <c r="J197" s="16"/>
      <c r="K197" s="20" t="str">
        <f t="shared" si="15"/>
        <v/>
      </c>
      <c r="L197" s="20" t="str">
        <f t="shared" si="16"/>
        <v/>
      </c>
      <c r="M197" s="20" t="str">
        <f t="shared" si="17"/>
        <v/>
      </c>
      <c r="N197" s="21" t="str">
        <f>IF($A197="","",SUMIFS(Receipts!$D:$D,Receipts!$B:$B,$A197,Receipts!$C:$C,$D197))</f>
        <v/>
      </c>
      <c r="O197" s="21" t="str">
        <f t="shared" si="18"/>
        <v/>
      </c>
      <c r="P197" s="20" t="str">
        <f t="shared" si="19"/>
        <v/>
      </c>
      <c r="Q197" s="22" t="str">
        <f>IF($A197="","",IF($J197="Yes","Short-closed",IF($O197=0,"Closed",IF(AND($I197&lt;&gt;"",Settings!$B$5&gt;$I197),"Overdue",IF($N197&gt;0,"Part received","Open")))))</f>
        <v/>
      </c>
      <c r="R197" s="22" t="str">
        <f>IF($Q197="Overdue",Settings!$B$5-$I197,"")</f>
        <v/>
      </c>
    </row>
    <row r="198" spans="1:18" x14ac:dyDescent="0.3">
      <c r="A198" s="16"/>
      <c r="B198" s="17"/>
      <c r="C198" s="16"/>
      <c r="D198" s="16"/>
      <c r="E198" s="16"/>
      <c r="F198" s="18"/>
      <c r="G198" s="19"/>
      <c r="H198" s="16"/>
      <c r="I198" s="17"/>
      <c r="J198" s="16"/>
      <c r="K198" s="20" t="str">
        <f t="shared" si="15"/>
        <v/>
      </c>
      <c r="L198" s="20" t="str">
        <f t="shared" si="16"/>
        <v/>
      </c>
      <c r="M198" s="20" t="str">
        <f t="shared" si="17"/>
        <v/>
      </c>
      <c r="N198" s="21" t="str">
        <f>IF($A198="","",SUMIFS(Receipts!$D:$D,Receipts!$B:$B,$A198,Receipts!$C:$C,$D198))</f>
        <v/>
      </c>
      <c r="O198" s="21" t="str">
        <f t="shared" si="18"/>
        <v/>
      </c>
      <c r="P198" s="20" t="str">
        <f t="shared" si="19"/>
        <v/>
      </c>
      <c r="Q198" s="22" t="str">
        <f>IF($A198="","",IF($J198="Yes","Short-closed",IF($O198=0,"Closed",IF(AND($I198&lt;&gt;"",Settings!$B$5&gt;$I198),"Overdue",IF($N198&gt;0,"Part received","Open")))))</f>
        <v/>
      </c>
      <c r="R198" s="22" t="str">
        <f>IF($Q198="Overdue",Settings!$B$5-$I198,"")</f>
        <v/>
      </c>
    </row>
    <row r="199" spans="1:18" x14ac:dyDescent="0.3">
      <c r="A199" s="16"/>
      <c r="B199" s="17"/>
      <c r="C199" s="16"/>
      <c r="D199" s="16"/>
      <c r="E199" s="16"/>
      <c r="F199" s="18"/>
      <c r="G199" s="19"/>
      <c r="H199" s="16"/>
      <c r="I199" s="17"/>
      <c r="J199" s="16"/>
      <c r="K199" s="20" t="str">
        <f t="shared" si="15"/>
        <v/>
      </c>
      <c r="L199" s="20" t="str">
        <f t="shared" si="16"/>
        <v/>
      </c>
      <c r="M199" s="20" t="str">
        <f t="shared" si="17"/>
        <v/>
      </c>
      <c r="N199" s="21" t="str">
        <f>IF($A199="","",SUMIFS(Receipts!$D:$D,Receipts!$B:$B,$A199,Receipts!$C:$C,$D199))</f>
        <v/>
      </c>
      <c r="O199" s="21" t="str">
        <f t="shared" si="18"/>
        <v/>
      </c>
      <c r="P199" s="20" t="str">
        <f t="shared" si="19"/>
        <v/>
      </c>
      <c r="Q199" s="22" t="str">
        <f>IF($A199="","",IF($J199="Yes","Short-closed",IF($O199=0,"Closed",IF(AND($I199&lt;&gt;"",Settings!$B$5&gt;$I199),"Overdue",IF($N199&gt;0,"Part received","Open")))))</f>
        <v/>
      </c>
      <c r="R199" s="22" t="str">
        <f>IF($Q199="Overdue",Settings!$B$5-$I199,"")</f>
        <v/>
      </c>
    </row>
    <row r="200" spans="1:18" x14ac:dyDescent="0.3">
      <c r="A200" s="16"/>
      <c r="B200" s="17"/>
      <c r="C200" s="16"/>
      <c r="D200" s="16"/>
      <c r="E200" s="16"/>
      <c r="F200" s="18"/>
      <c r="G200" s="19"/>
      <c r="H200" s="16"/>
      <c r="I200" s="17"/>
      <c r="J200" s="16"/>
      <c r="K200" s="20" t="str">
        <f t="shared" si="15"/>
        <v/>
      </c>
      <c r="L200" s="20" t="str">
        <f t="shared" si="16"/>
        <v/>
      </c>
      <c r="M200" s="20" t="str">
        <f t="shared" si="17"/>
        <v/>
      </c>
      <c r="N200" s="21" t="str">
        <f>IF($A200="","",SUMIFS(Receipts!$D:$D,Receipts!$B:$B,$A200,Receipts!$C:$C,$D200))</f>
        <v/>
      </c>
      <c r="O200" s="21" t="str">
        <f t="shared" si="18"/>
        <v/>
      </c>
      <c r="P200" s="20" t="str">
        <f t="shared" si="19"/>
        <v/>
      </c>
      <c r="Q200" s="22" t="str">
        <f>IF($A200="","",IF($J200="Yes","Short-closed",IF($O200=0,"Closed",IF(AND($I200&lt;&gt;"",Settings!$B$5&gt;$I200),"Overdue",IF($N200&gt;0,"Part received","Open")))))</f>
        <v/>
      </c>
      <c r="R200" s="22" t="str">
        <f>IF($Q200="Overdue",Settings!$B$5-$I200,"")</f>
        <v/>
      </c>
    </row>
    <row r="201" spans="1:18" x14ac:dyDescent="0.3">
      <c r="A201" s="16"/>
      <c r="B201" s="17"/>
      <c r="C201" s="16"/>
      <c r="D201" s="16"/>
      <c r="E201" s="16"/>
      <c r="F201" s="18"/>
      <c r="G201" s="19"/>
      <c r="H201" s="16"/>
      <c r="I201" s="17"/>
      <c r="J201" s="16"/>
      <c r="K201" s="20" t="str">
        <f t="shared" si="15"/>
        <v/>
      </c>
      <c r="L201" s="20" t="str">
        <f t="shared" si="16"/>
        <v/>
      </c>
      <c r="M201" s="20" t="str">
        <f t="shared" si="17"/>
        <v/>
      </c>
      <c r="N201" s="21" t="str">
        <f>IF($A201="","",SUMIFS(Receipts!$D:$D,Receipts!$B:$B,$A201,Receipts!$C:$C,$D201))</f>
        <v/>
      </c>
      <c r="O201" s="21" t="str">
        <f t="shared" si="18"/>
        <v/>
      </c>
      <c r="P201" s="20" t="str">
        <f t="shared" si="19"/>
        <v/>
      </c>
      <c r="Q201" s="22" t="str">
        <f>IF($A201="","",IF($J201="Yes","Short-closed",IF($O201=0,"Closed",IF(AND($I201&lt;&gt;"",Settings!$B$5&gt;$I201),"Overdue",IF($N201&gt;0,"Part received","Open")))))</f>
        <v/>
      </c>
      <c r="R201" s="22" t="str">
        <f>IF($Q201="Overdue",Settings!$B$5-$I201,"")</f>
        <v/>
      </c>
    </row>
    <row r="202" spans="1:18" x14ac:dyDescent="0.3">
      <c r="A202" s="16"/>
      <c r="B202" s="17"/>
      <c r="C202" s="16"/>
      <c r="D202" s="16"/>
      <c r="E202" s="16"/>
      <c r="F202" s="18"/>
      <c r="G202" s="19"/>
      <c r="H202" s="16"/>
      <c r="I202" s="17"/>
      <c r="J202" s="16"/>
      <c r="K202" s="20" t="str">
        <f t="shared" si="15"/>
        <v/>
      </c>
      <c r="L202" s="20" t="str">
        <f t="shared" si="16"/>
        <v/>
      </c>
      <c r="M202" s="20" t="str">
        <f t="shared" si="17"/>
        <v/>
      </c>
      <c r="N202" s="21" t="str">
        <f>IF($A202="","",SUMIFS(Receipts!$D:$D,Receipts!$B:$B,$A202,Receipts!$C:$C,$D202))</f>
        <v/>
      </c>
      <c r="O202" s="21" t="str">
        <f t="shared" si="18"/>
        <v/>
      </c>
      <c r="P202" s="20" t="str">
        <f t="shared" si="19"/>
        <v/>
      </c>
      <c r="Q202" s="22" t="str">
        <f>IF($A202="","",IF($J202="Yes","Short-closed",IF($O202=0,"Closed",IF(AND($I202&lt;&gt;"",Settings!$B$5&gt;$I202),"Overdue",IF($N202&gt;0,"Part received","Open")))))</f>
        <v/>
      </c>
      <c r="R202" s="22" t="str">
        <f>IF($Q202="Overdue",Settings!$B$5-$I202,"")</f>
        <v/>
      </c>
    </row>
    <row r="203" spans="1:18" x14ac:dyDescent="0.3">
      <c r="A203" s="16"/>
      <c r="B203" s="17"/>
      <c r="C203" s="16"/>
      <c r="D203" s="16"/>
      <c r="E203" s="16"/>
      <c r="F203" s="18"/>
      <c r="G203" s="19"/>
      <c r="H203" s="16"/>
      <c r="I203" s="17"/>
      <c r="J203" s="16"/>
      <c r="K203" s="20" t="str">
        <f t="shared" si="15"/>
        <v/>
      </c>
      <c r="L203" s="20" t="str">
        <f t="shared" si="16"/>
        <v/>
      </c>
      <c r="M203" s="20" t="str">
        <f t="shared" si="17"/>
        <v/>
      </c>
      <c r="N203" s="21" t="str">
        <f>IF($A203="","",SUMIFS(Receipts!$D:$D,Receipts!$B:$B,$A203,Receipts!$C:$C,$D203))</f>
        <v/>
      </c>
      <c r="O203" s="21" t="str">
        <f t="shared" si="18"/>
        <v/>
      </c>
      <c r="P203" s="20" t="str">
        <f t="shared" si="19"/>
        <v/>
      </c>
      <c r="Q203" s="22" t="str">
        <f>IF($A203="","",IF($J203="Yes","Short-closed",IF($O203=0,"Closed",IF(AND($I203&lt;&gt;"",Settings!$B$5&gt;$I203),"Overdue",IF($N203&gt;0,"Part received","Open")))))</f>
        <v/>
      </c>
      <c r="R203" s="22" t="str">
        <f>IF($Q203="Overdue",Settings!$B$5-$I203,"")</f>
        <v/>
      </c>
    </row>
    <row r="204" spans="1:18" x14ac:dyDescent="0.3">
      <c r="A204" s="16"/>
      <c r="B204" s="17"/>
      <c r="C204" s="16"/>
      <c r="D204" s="16"/>
      <c r="E204" s="16"/>
      <c r="F204" s="18"/>
      <c r="G204" s="19"/>
      <c r="H204" s="16"/>
      <c r="I204" s="17"/>
      <c r="J204" s="16"/>
      <c r="K204" s="20" t="str">
        <f t="shared" si="15"/>
        <v/>
      </c>
      <c r="L204" s="20" t="str">
        <f t="shared" si="16"/>
        <v/>
      </c>
      <c r="M204" s="20" t="str">
        <f t="shared" si="17"/>
        <v/>
      </c>
      <c r="N204" s="21" t="str">
        <f>IF($A204="","",SUMIFS(Receipts!$D:$D,Receipts!$B:$B,$A204,Receipts!$C:$C,$D204))</f>
        <v/>
      </c>
      <c r="O204" s="21" t="str">
        <f t="shared" si="18"/>
        <v/>
      </c>
      <c r="P204" s="20" t="str">
        <f t="shared" si="19"/>
        <v/>
      </c>
      <c r="Q204" s="22" t="str">
        <f>IF($A204="","",IF($J204="Yes","Short-closed",IF($O204=0,"Closed",IF(AND($I204&lt;&gt;"",Settings!$B$5&gt;$I204),"Overdue",IF($N204&gt;0,"Part received","Open")))))</f>
        <v/>
      </c>
      <c r="R204" s="22" t="str">
        <f>IF($Q204="Overdue",Settings!$B$5-$I204,"")</f>
        <v/>
      </c>
    </row>
    <row r="205" spans="1:18" x14ac:dyDescent="0.3">
      <c r="A205" s="16"/>
      <c r="B205" s="17"/>
      <c r="C205" s="16"/>
      <c r="D205" s="16"/>
      <c r="E205" s="16"/>
      <c r="F205" s="18"/>
      <c r="G205" s="19"/>
      <c r="H205" s="16"/>
      <c r="I205" s="17"/>
      <c r="J205" s="16"/>
      <c r="K205" s="20" t="str">
        <f t="shared" si="15"/>
        <v/>
      </c>
      <c r="L205" s="20" t="str">
        <f t="shared" si="16"/>
        <v/>
      </c>
      <c r="M205" s="20" t="str">
        <f t="shared" si="17"/>
        <v/>
      </c>
      <c r="N205" s="21" t="str">
        <f>IF($A205="","",SUMIFS(Receipts!$D:$D,Receipts!$B:$B,$A205,Receipts!$C:$C,$D205))</f>
        <v/>
      </c>
      <c r="O205" s="21" t="str">
        <f t="shared" si="18"/>
        <v/>
      </c>
      <c r="P205" s="20" t="str">
        <f t="shared" si="19"/>
        <v/>
      </c>
      <c r="Q205" s="22" t="str">
        <f>IF($A205="","",IF($J205="Yes","Short-closed",IF($O205=0,"Closed",IF(AND($I205&lt;&gt;"",Settings!$B$5&gt;$I205),"Overdue",IF($N205&gt;0,"Part received","Open")))))</f>
        <v/>
      </c>
      <c r="R205" s="22" t="str">
        <f>IF($Q205="Overdue",Settings!$B$5-$I205,"")</f>
        <v/>
      </c>
    </row>
    <row r="206" spans="1:18" x14ac:dyDescent="0.3">
      <c r="A206" s="16"/>
      <c r="B206" s="17"/>
      <c r="C206" s="16"/>
      <c r="D206" s="16"/>
      <c r="E206" s="16"/>
      <c r="F206" s="18"/>
      <c r="G206" s="19"/>
      <c r="H206" s="16"/>
      <c r="I206" s="17"/>
      <c r="J206" s="16"/>
      <c r="K206" s="20" t="str">
        <f t="shared" si="15"/>
        <v/>
      </c>
      <c r="L206" s="20" t="str">
        <f t="shared" si="16"/>
        <v/>
      </c>
      <c r="M206" s="20" t="str">
        <f t="shared" si="17"/>
        <v/>
      </c>
      <c r="N206" s="21" t="str">
        <f>IF($A206="","",SUMIFS(Receipts!$D:$D,Receipts!$B:$B,$A206,Receipts!$C:$C,$D206))</f>
        <v/>
      </c>
      <c r="O206" s="21" t="str">
        <f t="shared" si="18"/>
        <v/>
      </c>
      <c r="P206" s="20" t="str">
        <f t="shared" si="19"/>
        <v/>
      </c>
      <c r="Q206" s="22" t="str">
        <f>IF($A206="","",IF($J206="Yes","Short-closed",IF($O206=0,"Closed",IF(AND($I206&lt;&gt;"",Settings!$B$5&gt;$I206),"Overdue",IF($N206&gt;0,"Part received","Open")))))</f>
        <v/>
      </c>
      <c r="R206" s="22" t="str">
        <f>IF($Q206="Overdue",Settings!$B$5-$I206,"")</f>
        <v/>
      </c>
    </row>
    <row r="207" spans="1:18" x14ac:dyDescent="0.3">
      <c r="A207" s="16"/>
      <c r="B207" s="17"/>
      <c r="C207" s="16"/>
      <c r="D207" s="16"/>
      <c r="E207" s="16"/>
      <c r="F207" s="18"/>
      <c r="G207" s="19"/>
      <c r="H207" s="16"/>
      <c r="I207" s="17"/>
      <c r="J207" s="16"/>
      <c r="K207" s="20" t="str">
        <f t="shared" si="15"/>
        <v/>
      </c>
      <c r="L207" s="20" t="str">
        <f t="shared" si="16"/>
        <v/>
      </c>
      <c r="M207" s="20" t="str">
        <f t="shared" si="17"/>
        <v/>
      </c>
      <c r="N207" s="21" t="str">
        <f>IF($A207="","",SUMIFS(Receipts!$D:$D,Receipts!$B:$B,$A207,Receipts!$C:$C,$D207))</f>
        <v/>
      </c>
      <c r="O207" s="21" t="str">
        <f t="shared" si="18"/>
        <v/>
      </c>
      <c r="P207" s="20" t="str">
        <f t="shared" si="19"/>
        <v/>
      </c>
      <c r="Q207" s="22" t="str">
        <f>IF($A207="","",IF($J207="Yes","Short-closed",IF($O207=0,"Closed",IF(AND($I207&lt;&gt;"",Settings!$B$5&gt;$I207),"Overdue",IF($N207&gt;0,"Part received","Open")))))</f>
        <v/>
      </c>
      <c r="R207" s="22" t="str">
        <f>IF($Q207="Overdue",Settings!$B$5-$I207,"")</f>
        <v/>
      </c>
    </row>
    <row r="208" spans="1:18" x14ac:dyDescent="0.3">
      <c r="A208" s="16"/>
      <c r="B208" s="17"/>
      <c r="C208" s="16"/>
      <c r="D208" s="16"/>
      <c r="E208" s="16"/>
      <c r="F208" s="18"/>
      <c r="G208" s="19"/>
      <c r="H208" s="16"/>
      <c r="I208" s="17"/>
      <c r="J208" s="16"/>
      <c r="K208" s="20" t="str">
        <f t="shared" si="15"/>
        <v/>
      </c>
      <c r="L208" s="20" t="str">
        <f t="shared" si="16"/>
        <v/>
      </c>
      <c r="M208" s="20" t="str">
        <f t="shared" si="17"/>
        <v/>
      </c>
      <c r="N208" s="21" t="str">
        <f>IF($A208="","",SUMIFS(Receipts!$D:$D,Receipts!$B:$B,$A208,Receipts!$C:$C,$D208))</f>
        <v/>
      </c>
      <c r="O208" s="21" t="str">
        <f t="shared" si="18"/>
        <v/>
      </c>
      <c r="P208" s="20" t="str">
        <f t="shared" si="19"/>
        <v/>
      </c>
      <c r="Q208" s="22" t="str">
        <f>IF($A208="","",IF($J208="Yes","Short-closed",IF($O208=0,"Closed",IF(AND($I208&lt;&gt;"",Settings!$B$5&gt;$I208),"Overdue",IF($N208&gt;0,"Part received","Open")))))</f>
        <v/>
      </c>
      <c r="R208" s="22" t="str">
        <f>IF($Q208="Overdue",Settings!$B$5-$I208,"")</f>
        <v/>
      </c>
    </row>
    <row r="209" spans="1:18" x14ac:dyDescent="0.3">
      <c r="A209" s="16"/>
      <c r="B209" s="17"/>
      <c r="C209" s="16"/>
      <c r="D209" s="16"/>
      <c r="E209" s="16"/>
      <c r="F209" s="18"/>
      <c r="G209" s="19"/>
      <c r="H209" s="16"/>
      <c r="I209" s="17"/>
      <c r="J209" s="16"/>
      <c r="K209" s="20" t="str">
        <f t="shared" si="15"/>
        <v/>
      </c>
      <c r="L209" s="20" t="str">
        <f t="shared" si="16"/>
        <v/>
      </c>
      <c r="M209" s="20" t="str">
        <f t="shared" si="17"/>
        <v/>
      </c>
      <c r="N209" s="21" t="str">
        <f>IF($A209="","",SUMIFS(Receipts!$D:$D,Receipts!$B:$B,$A209,Receipts!$C:$C,$D209))</f>
        <v/>
      </c>
      <c r="O209" s="21" t="str">
        <f t="shared" si="18"/>
        <v/>
      </c>
      <c r="P209" s="20" t="str">
        <f t="shared" si="19"/>
        <v/>
      </c>
      <c r="Q209" s="22" t="str">
        <f>IF($A209="","",IF($J209="Yes","Short-closed",IF($O209=0,"Closed",IF(AND($I209&lt;&gt;"",Settings!$B$5&gt;$I209),"Overdue",IF($N209&gt;0,"Part received","Open")))))</f>
        <v/>
      </c>
      <c r="R209" s="22" t="str">
        <f>IF($Q209="Overdue",Settings!$B$5-$I209,"")</f>
        <v/>
      </c>
    </row>
    <row r="210" spans="1:18" x14ac:dyDescent="0.3">
      <c r="A210" s="16"/>
      <c r="B210" s="17"/>
      <c r="C210" s="16"/>
      <c r="D210" s="16"/>
      <c r="E210" s="16"/>
      <c r="F210" s="18"/>
      <c r="G210" s="19"/>
      <c r="H210" s="16"/>
      <c r="I210" s="17"/>
      <c r="J210" s="16"/>
      <c r="K210" s="20" t="str">
        <f t="shared" si="15"/>
        <v/>
      </c>
      <c r="L210" s="20" t="str">
        <f t="shared" si="16"/>
        <v/>
      </c>
      <c r="M210" s="20" t="str">
        <f t="shared" si="17"/>
        <v/>
      </c>
      <c r="N210" s="21" t="str">
        <f>IF($A210="","",SUMIFS(Receipts!$D:$D,Receipts!$B:$B,$A210,Receipts!$C:$C,$D210))</f>
        <v/>
      </c>
      <c r="O210" s="21" t="str">
        <f t="shared" si="18"/>
        <v/>
      </c>
      <c r="P210" s="20" t="str">
        <f t="shared" si="19"/>
        <v/>
      </c>
      <c r="Q210" s="22" t="str">
        <f>IF($A210="","",IF($J210="Yes","Short-closed",IF($O210=0,"Closed",IF(AND($I210&lt;&gt;"",Settings!$B$5&gt;$I210),"Overdue",IF($N210&gt;0,"Part received","Open")))))</f>
        <v/>
      </c>
      <c r="R210" s="22" t="str">
        <f>IF($Q210="Overdue",Settings!$B$5-$I210,"")</f>
        <v/>
      </c>
    </row>
    <row r="211" spans="1:18" x14ac:dyDescent="0.3">
      <c r="A211" s="16"/>
      <c r="B211" s="17"/>
      <c r="C211" s="16"/>
      <c r="D211" s="16"/>
      <c r="E211" s="16"/>
      <c r="F211" s="18"/>
      <c r="G211" s="19"/>
      <c r="H211" s="16"/>
      <c r="I211" s="17"/>
      <c r="J211" s="16"/>
      <c r="K211" s="20" t="str">
        <f t="shared" si="15"/>
        <v/>
      </c>
      <c r="L211" s="20" t="str">
        <f t="shared" si="16"/>
        <v/>
      </c>
      <c r="M211" s="20" t="str">
        <f t="shared" si="17"/>
        <v/>
      </c>
      <c r="N211" s="21" t="str">
        <f>IF($A211="","",SUMIFS(Receipts!$D:$D,Receipts!$B:$B,$A211,Receipts!$C:$C,$D211))</f>
        <v/>
      </c>
      <c r="O211" s="21" t="str">
        <f t="shared" si="18"/>
        <v/>
      </c>
      <c r="P211" s="20" t="str">
        <f t="shared" si="19"/>
        <v/>
      </c>
      <c r="Q211" s="22" t="str">
        <f>IF($A211="","",IF($J211="Yes","Short-closed",IF($O211=0,"Closed",IF(AND($I211&lt;&gt;"",Settings!$B$5&gt;$I211),"Overdue",IF($N211&gt;0,"Part received","Open")))))</f>
        <v/>
      </c>
      <c r="R211" s="22" t="str">
        <f>IF($Q211="Overdue",Settings!$B$5-$I211,"")</f>
        <v/>
      </c>
    </row>
    <row r="212" spans="1:18" x14ac:dyDescent="0.3">
      <c r="A212" s="16"/>
      <c r="B212" s="17"/>
      <c r="C212" s="16"/>
      <c r="D212" s="16"/>
      <c r="E212" s="16"/>
      <c r="F212" s="18"/>
      <c r="G212" s="19"/>
      <c r="H212" s="16"/>
      <c r="I212" s="17"/>
      <c r="J212" s="16"/>
      <c r="K212" s="20" t="str">
        <f t="shared" si="15"/>
        <v/>
      </c>
      <c r="L212" s="20" t="str">
        <f t="shared" si="16"/>
        <v/>
      </c>
      <c r="M212" s="20" t="str">
        <f t="shared" si="17"/>
        <v/>
      </c>
      <c r="N212" s="21" t="str">
        <f>IF($A212="","",SUMIFS(Receipts!$D:$D,Receipts!$B:$B,$A212,Receipts!$C:$C,$D212))</f>
        <v/>
      </c>
      <c r="O212" s="21" t="str">
        <f t="shared" si="18"/>
        <v/>
      </c>
      <c r="P212" s="20" t="str">
        <f t="shared" si="19"/>
        <v/>
      </c>
      <c r="Q212" s="22" t="str">
        <f>IF($A212="","",IF($J212="Yes","Short-closed",IF($O212=0,"Closed",IF(AND($I212&lt;&gt;"",Settings!$B$5&gt;$I212),"Overdue",IF($N212&gt;0,"Part received","Open")))))</f>
        <v/>
      </c>
      <c r="R212" s="22" t="str">
        <f>IF($Q212="Overdue",Settings!$B$5-$I212,"")</f>
        <v/>
      </c>
    </row>
    <row r="213" spans="1:18" x14ac:dyDescent="0.3">
      <c r="A213" s="16"/>
      <c r="B213" s="17"/>
      <c r="C213" s="16"/>
      <c r="D213" s="16"/>
      <c r="E213" s="16"/>
      <c r="F213" s="18"/>
      <c r="G213" s="19"/>
      <c r="H213" s="16"/>
      <c r="I213" s="17"/>
      <c r="J213" s="16"/>
      <c r="K213" s="20" t="str">
        <f t="shared" si="15"/>
        <v/>
      </c>
      <c r="L213" s="20" t="str">
        <f t="shared" si="16"/>
        <v/>
      </c>
      <c r="M213" s="20" t="str">
        <f t="shared" si="17"/>
        <v/>
      </c>
      <c r="N213" s="21" t="str">
        <f>IF($A213="","",SUMIFS(Receipts!$D:$D,Receipts!$B:$B,$A213,Receipts!$C:$C,$D213))</f>
        <v/>
      </c>
      <c r="O213" s="21" t="str">
        <f t="shared" si="18"/>
        <v/>
      </c>
      <c r="P213" s="20" t="str">
        <f t="shared" si="19"/>
        <v/>
      </c>
      <c r="Q213" s="22" t="str">
        <f>IF($A213="","",IF($J213="Yes","Short-closed",IF($O213=0,"Closed",IF(AND($I213&lt;&gt;"",Settings!$B$5&gt;$I213),"Overdue",IF($N213&gt;0,"Part received","Open")))))</f>
        <v/>
      </c>
      <c r="R213" s="22" t="str">
        <f>IF($Q213="Overdue",Settings!$B$5-$I213,"")</f>
        <v/>
      </c>
    </row>
    <row r="214" spans="1:18" x14ac:dyDescent="0.3">
      <c r="A214" s="16"/>
      <c r="B214" s="17"/>
      <c r="C214" s="16"/>
      <c r="D214" s="16"/>
      <c r="E214" s="16"/>
      <c r="F214" s="18"/>
      <c r="G214" s="19"/>
      <c r="H214" s="16"/>
      <c r="I214" s="17"/>
      <c r="J214" s="16"/>
      <c r="K214" s="20" t="str">
        <f t="shared" si="15"/>
        <v/>
      </c>
      <c r="L214" s="20" t="str">
        <f t="shared" si="16"/>
        <v/>
      </c>
      <c r="M214" s="20" t="str">
        <f t="shared" si="17"/>
        <v/>
      </c>
      <c r="N214" s="21" t="str">
        <f>IF($A214="","",SUMIFS(Receipts!$D:$D,Receipts!$B:$B,$A214,Receipts!$C:$C,$D214))</f>
        <v/>
      </c>
      <c r="O214" s="21" t="str">
        <f t="shared" si="18"/>
        <v/>
      </c>
      <c r="P214" s="20" t="str">
        <f t="shared" si="19"/>
        <v/>
      </c>
      <c r="Q214" s="22" t="str">
        <f>IF($A214="","",IF($J214="Yes","Short-closed",IF($O214=0,"Closed",IF(AND($I214&lt;&gt;"",Settings!$B$5&gt;$I214),"Overdue",IF($N214&gt;0,"Part received","Open")))))</f>
        <v/>
      </c>
      <c r="R214" s="22" t="str">
        <f>IF($Q214="Overdue",Settings!$B$5-$I214,"")</f>
        <v/>
      </c>
    </row>
    <row r="215" spans="1:18" x14ac:dyDescent="0.3">
      <c r="A215" s="16"/>
      <c r="B215" s="17"/>
      <c r="C215" s="16"/>
      <c r="D215" s="16"/>
      <c r="E215" s="16"/>
      <c r="F215" s="18"/>
      <c r="G215" s="19"/>
      <c r="H215" s="16"/>
      <c r="I215" s="17"/>
      <c r="J215" s="16"/>
      <c r="K215" s="20" t="str">
        <f t="shared" si="15"/>
        <v/>
      </c>
      <c r="L215" s="20" t="str">
        <f t="shared" si="16"/>
        <v/>
      </c>
      <c r="M215" s="20" t="str">
        <f t="shared" si="17"/>
        <v/>
      </c>
      <c r="N215" s="21" t="str">
        <f>IF($A215="","",SUMIFS(Receipts!$D:$D,Receipts!$B:$B,$A215,Receipts!$C:$C,$D215))</f>
        <v/>
      </c>
      <c r="O215" s="21" t="str">
        <f t="shared" si="18"/>
        <v/>
      </c>
      <c r="P215" s="20" t="str">
        <f t="shared" si="19"/>
        <v/>
      </c>
      <c r="Q215" s="22" t="str">
        <f>IF($A215="","",IF($J215="Yes","Short-closed",IF($O215=0,"Closed",IF(AND($I215&lt;&gt;"",Settings!$B$5&gt;$I215),"Overdue",IF($N215&gt;0,"Part received","Open")))))</f>
        <v/>
      </c>
      <c r="R215" s="22" t="str">
        <f>IF($Q215="Overdue",Settings!$B$5-$I215,"")</f>
        <v/>
      </c>
    </row>
    <row r="216" spans="1:18" x14ac:dyDescent="0.3">
      <c r="A216" s="16"/>
      <c r="B216" s="17"/>
      <c r="C216" s="16"/>
      <c r="D216" s="16"/>
      <c r="E216" s="16"/>
      <c r="F216" s="18"/>
      <c r="G216" s="19"/>
      <c r="H216" s="16"/>
      <c r="I216" s="17"/>
      <c r="J216" s="16"/>
      <c r="K216" s="20" t="str">
        <f t="shared" si="15"/>
        <v/>
      </c>
      <c r="L216" s="20" t="str">
        <f t="shared" si="16"/>
        <v/>
      </c>
      <c r="M216" s="20" t="str">
        <f t="shared" si="17"/>
        <v/>
      </c>
      <c r="N216" s="21" t="str">
        <f>IF($A216="","",SUMIFS(Receipts!$D:$D,Receipts!$B:$B,$A216,Receipts!$C:$C,$D216))</f>
        <v/>
      </c>
      <c r="O216" s="21" t="str">
        <f t="shared" si="18"/>
        <v/>
      </c>
      <c r="P216" s="20" t="str">
        <f t="shared" si="19"/>
        <v/>
      </c>
      <c r="Q216" s="22" t="str">
        <f>IF($A216="","",IF($J216="Yes","Short-closed",IF($O216=0,"Closed",IF(AND($I216&lt;&gt;"",Settings!$B$5&gt;$I216),"Overdue",IF($N216&gt;0,"Part received","Open")))))</f>
        <v/>
      </c>
      <c r="R216" s="22" t="str">
        <f>IF($Q216="Overdue",Settings!$B$5-$I216,"")</f>
        <v/>
      </c>
    </row>
    <row r="217" spans="1:18" x14ac:dyDescent="0.3">
      <c r="A217" s="16"/>
      <c r="B217" s="17"/>
      <c r="C217" s="16"/>
      <c r="D217" s="16"/>
      <c r="E217" s="16"/>
      <c r="F217" s="18"/>
      <c r="G217" s="19"/>
      <c r="H217" s="16"/>
      <c r="I217" s="17"/>
      <c r="J217" s="16"/>
      <c r="K217" s="20" t="str">
        <f t="shared" si="15"/>
        <v/>
      </c>
      <c r="L217" s="20" t="str">
        <f t="shared" si="16"/>
        <v/>
      </c>
      <c r="M217" s="20" t="str">
        <f t="shared" si="17"/>
        <v/>
      </c>
      <c r="N217" s="21" t="str">
        <f>IF($A217="","",SUMIFS(Receipts!$D:$D,Receipts!$B:$B,$A217,Receipts!$C:$C,$D217))</f>
        <v/>
      </c>
      <c r="O217" s="21" t="str">
        <f t="shared" si="18"/>
        <v/>
      </c>
      <c r="P217" s="20" t="str">
        <f t="shared" si="19"/>
        <v/>
      </c>
      <c r="Q217" s="22" t="str">
        <f>IF($A217="","",IF($J217="Yes","Short-closed",IF($O217=0,"Closed",IF(AND($I217&lt;&gt;"",Settings!$B$5&gt;$I217),"Overdue",IF($N217&gt;0,"Part received","Open")))))</f>
        <v/>
      </c>
      <c r="R217" s="22" t="str">
        <f>IF($Q217="Overdue",Settings!$B$5-$I217,"")</f>
        <v/>
      </c>
    </row>
    <row r="218" spans="1:18" x14ac:dyDescent="0.3">
      <c r="A218" s="16"/>
      <c r="B218" s="17"/>
      <c r="C218" s="16"/>
      <c r="D218" s="16"/>
      <c r="E218" s="16"/>
      <c r="F218" s="18"/>
      <c r="G218" s="19"/>
      <c r="H218" s="16"/>
      <c r="I218" s="17"/>
      <c r="J218" s="16"/>
      <c r="K218" s="20" t="str">
        <f t="shared" si="15"/>
        <v/>
      </c>
      <c r="L218" s="20" t="str">
        <f t="shared" si="16"/>
        <v/>
      </c>
      <c r="M218" s="20" t="str">
        <f t="shared" si="17"/>
        <v/>
      </c>
      <c r="N218" s="21" t="str">
        <f>IF($A218="","",SUMIFS(Receipts!$D:$D,Receipts!$B:$B,$A218,Receipts!$C:$C,$D218))</f>
        <v/>
      </c>
      <c r="O218" s="21" t="str">
        <f t="shared" si="18"/>
        <v/>
      </c>
      <c r="P218" s="20" t="str">
        <f t="shared" si="19"/>
        <v/>
      </c>
      <c r="Q218" s="22" t="str">
        <f>IF($A218="","",IF($J218="Yes","Short-closed",IF($O218=0,"Closed",IF(AND($I218&lt;&gt;"",Settings!$B$5&gt;$I218),"Overdue",IF($N218&gt;0,"Part received","Open")))))</f>
        <v/>
      </c>
      <c r="R218" s="22" t="str">
        <f>IF($Q218="Overdue",Settings!$B$5-$I218,"")</f>
        <v/>
      </c>
    </row>
    <row r="219" spans="1:18" x14ac:dyDescent="0.3">
      <c r="A219" s="16"/>
      <c r="B219" s="17"/>
      <c r="C219" s="16"/>
      <c r="D219" s="16"/>
      <c r="E219" s="16"/>
      <c r="F219" s="18"/>
      <c r="G219" s="19"/>
      <c r="H219" s="16"/>
      <c r="I219" s="17"/>
      <c r="J219" s="16"/>
      <c r="K219" s="20" t="str">
        <f t="shared" si="15"/>
        <v/>
      </c>
      <c r="L219" s="20" t="str">
        <f t="shared" si="16"/>
        <v/>
      </c>
      <c r="M219" s="20" t="str">
        <f t="shared" si="17"/>
        <v/>
      </c>
      <c r="N219" s="21" t="str">
        <f>IF($A219="","",SUMIFS(Receipts!$D:$D,Receipts!$B:$B,$A219,Receipts!$C:$C,$D219))</f>
        <v/>
      </c>
      <c r="O219" s="21" t="str">
        <f t="shared" si="18"/>
        <v/>
      </c>
      <c r="P219" s="20" t="str">
        <f t="shared" si="19"/>
        <v/>
      </c>
      <c r="Q219" s="22" t="str">
        <f>IF($A219="","",IF($J219="Yes","Short-closed",IF($O219=0,"Closed",IF(AND($I219&lt;&gt;"",Settings!$B$5&gt;$I219),"Overdue",IF($N219&gt;0,"Part received","Open")))))</f>
        <v/>
      </c>
      <c r="R219" s="22" t="str">
        <f>IF($Q219="Overdue",Settings!$B$5-$I219,"")</f>
        <v/>
      </c>
    </row>
    <row r="220" spans="1:18" x14ac:dyDescent="0.3">
      <c r="A220" s="16"/>
      <c r="B220" s="17"/>
      <c r="C220" s="16"/>
      <c r="D220" s="16"/>
      <c r="E220" s="16"/>
      <c r="F220" s="18"/>
      <c r="G220" s="19"/>
      <c r="H220" s="16"/>
      <c r="I220" s="17"/>
      <c r="J220" s="16"/>
      <c r="K220" s="20" t="str">
        <f t="shared" si="15"/>
        <v/>
      </c>
      <c r="L220" s="20" t="str">
        <f t="shared" si="16"/>
        <v/>
      </c>
      <c r="M220" s="20" t="str">
        <f t="shared" si="17"/>
        <v/>
      </c>
      <c r="N220" s="21" t="str">
        <f>IF($A220="","",SUMIFS(Receipts!$D:$D,Receipts!$B:$B,$A220,Receipts!$C:$C,$D220))</f>
        <v/>
      </c>
      <c r="O220" s="21" t="str">
        <f t="shared" si="18"/>
        <v/>
      </c>
      <c r="P220" s="20" t="str">
        <f t="shared" si="19"/>
        <v/>
      </c>
      <c r="Q220" s="22" t="str">
        <f>IF($A220="","",IF($J220="Yes","Short-closed",IF($O220=0,"Closed",IF(AND($I220&lt;&gt;"",Settings!$B$5&gt;$I220),"Overdue",IF($N220&gt;0,"Part received","Open")))))</f>
        <v/>
      </c>
      <c r="R220" s="22" t="str">
        <f>IF($Q220="Overdue",Settings!$B$5-$I220,"")</f>
        <v/>
      </c>
    </row>
    <row r="221" spans="1:18" x14ac:dyDescent="0.3">
      <c r="A221" s="16"/>
      <c r="B221" s="17"/>
      <c r="C221" s="16"/>
      <c r="D221" s="16"/>
      <c r="E221" s="16"/>
      <c r="F221" s="18"/>
      <c r="G221" s="19"/>
      <c r="H221" s="16"/>
      <c r="I221" s="17"/>
      <c r="J221" s="16"/>
      <c r="K221" s="20" t="str">
        <f t="shared" si="15"/>
        <v/>
      </c>
      <c r="L221" s="20" t="str">
        <f t="shared" si="16"/>
        <v/>
      </c>
      <c r="M221" s="20" t="str">
        <f t="shared" si="17"/>
        <v/>
      </c>
      <c r="N221" s="21" t="str">
        <f>IF($A221="","",SUMIFS(Receipts!$D:$D,Receipts!$B:$B,$A221,Receipts!$C:$C,$D221))</f>
        <v/>
      </c>
      <c r="O221" s="21" t="str">
        <f t="shared" si="18"/>
        <v/>
      </c>
      <c r="P221" s="20" t="str">
        <f t="shared" si="19"/>
        <v/>
      </c>
      <c r="Q221" s="22" t="str">
        <f>IF($A221="","",IF($J221="Yes","Short-closed",IF($O221=0,"Closed",IF(AND($I221&lt;&gt;"",Settings!$B$5&gt;$I221),"Overdue",IF($N221&gt;0,"Part received","Open")))))</f>
        <v/>
      </c>
      <c r="R221" s="22" t="str">
        <f>IF($Q221="Overdue",Settings!$B$5-$I221,"")</f>
        <v/>
      </c>
    </row>
    <row r="222" spans="1:18" x14ac:dyDescent="0.3">
      <c r="A222" s="16"/>
      <c r="B222" s="17"/>
      <c r="C222" s="16"/>
      <c r="D222" s="16"/>
      <c r="E222" s="16"/>
      <c r="F222" s="18"/>
      <c r="G222" s="19"/>
      <c r="H222" s="16"/>
      <c r="I222" s="17"/>
      <c r="J222" s="16"/>
      <c r="K222" s="20" t="str">
        <f t="shared" si="15"/>
        <v/>
      </c>
      <c r="L222" s="20" t="str">
        <f t="shared" si="16"/>
        <v/>
      </c>
      <c r="M222" s="20" t="str">
        <f t="shared" si="17"/>
        <v/>
      </c>
      <c r="N222" s="21" t="str">
        <f>IF($A222="","",SUMIFS(Receipts!$D:$D,Receipts!$B:$B,$A222,Receipts!$C:$C,$D222))</f>
        <v/>
      </c>
      <c r="O222" s="21" t="str">
        <f t="shared" si="18"/>
        <v/>
      </c>
      <c r="P222" s="20" t="str">
        <f t="shared" si="19"/>
        <v/>
      </c>
      <c r="Q222" s="22" t="str">
        <f>IF($A222="","",IF($J222="Yes","Short-closed",IF($O222=0,"Closed",IF(AND($I222&lt;&gt;"",Settings!$B$5&gt;$I222),"Overdue",IF($N222&gt;0,"Part received","Open")))))</f>
        <v/>
      </c>
      <c r="R222" s="22" t="str">
        <f>IF($Q222="Overdue",Settings!$B$5-$I222,"")</f>
        <v/>
      </c>
    </row>
    <row r="223" spans="1:18" x14ac:dyDescent="0.3">
      <c r="A223" s="16"/>
      <c r="B223" s="17"/>
      <c r="C223" s="16"/>
      <c r="D223" s="16"/>
      <c r="E223" s="16"/>
      <c r="F223" s="18"/>
      <c r="G223" s="19"/>
      <c r="H223" s="16"/>
      <c r="I223" s="17"/>
      <c r="J223" s="16"/>
      <c r="K223" s="20" t="str">
        <f t="shared" si="15"/>
        <v/>
      </c>
      <c r="L223" s="20" t="str">
        <f t="shared" si="16"/>
        <v/>
      </c>
      <c r="M223" s="20" t="str">
        <f t="shared" si="17"/>
        <v/>
      </c>
      <c r="N223" s="21" t="str">
        <f>IF($A223="","",SUMIFS(Receipts!$D:$D,Receipts!$B:$B,$A223,Receipts!$C:$C,$D223))</f>
        <v/>
      </c>
      <c r="O223" s="21" t="str">
        <f t="shared" si="18"/>
        <v/>
      </c>
      <c r="P223" s="20" t="str">
        <f t="shared" si="19"/>
        <v/>
      </c>
      <c r="Q223" s="22" t="str">
        <f>IF($A223="","",IF($J223="Yes","Short-closed",IF($O223=0,"Closed",IF(AND($I223&lt;&gt;"",Settings!$B$5&gt;$I223),"Overdue",IF($N223&gt;0,"Part received","Open")))))</f>
        <v/>
      </c>
      <c r="R223" s="22" t="str">
        <f>IF($Q223="Overdue",Settings!$B$5-$I223,"")</f>
        <v/>
      </c>
    </row>
    <row r="224" spans="1:18" x14ac:dyDescent="0.3">
      <c r="A224" s="16"/>
      <c r="B224" s="17"/>
      <c r="C224" s="16"/>
      <c r="D224" s="16"/>
      <c r="E224" s="16"/>
      <c r="F224" s="18"/>
      <c r="G224" s="19"/>
      <c r="H224" s="16"/>
      <c r="I224" s="17"/>
      <c r="J224" s="16"/>
      <c r="K224" s="20" t="str">
        <f t="shared" si="15"/>
        <v/>
      </c>
      <c r="L224" s="20" t="str">
        <f t="shared" si="16"/>
        <v/>
      </c>
      <c r="M224" s="20" t="str">
        <f t="shared" si="17"/>
        <v/>
      </c>
      <c r="N224" s="21" t="str">
        <f>IF($A224="","",SUMIFS(Receipts!$D:$D,Receipts!$B:$B,$A224,Receipts!$C:$C,$D224))</f>
        <v/>
      </c>
      <c r="O224" s="21" t="str">
        <f t="shared" si="18"/>
        <v/>
      </c>
      <c r="P224" s="20" t="str">
        <f t="shared" si="19"/>
        <v/>
      </c>
      <c r="Q224" s="22" t="str">
        <f>IF($A224="","",IF($J224="Yes","Short-closed",IF($O224=0,"Closed",IF(AND($I224&lt;&gt;"",Settings!$B$5&gt;$I224),"Overdue",IF($N224&gt;0,"Part received","Open")))))</f>
        <v/>
      </c>
      <c r="R224" s="22" t="str">
        <f>IF($Q224="Overdue",Settings!$B$5-$I224,"")</f>
        <v/>
      </c>
    </row>
    <row r="225" spans="1:18" x14ac:dyDescent="0.3">
      <c r="A225" s="16"/>
      <c r="B225" s="17"/>
      <c r="C225" s="16"/>
      <c r="D225" s="16"/>
      <c r="E225" s="16"/>
      <c r="F225" s="18"/>
      <c r="G225" s="19"/>
      <c r="H225" s="16"/>
      <c r="I225" s="17"/>
      <c r="J225" s="16"/>
      <c r="K225" s="20" t="str">
        <f t="shared" si="15"/>
        <v/>
      </c>
      <c r="L225" s="20" t="str">
        <f t="shared" si="16"/>
        <v/>
      </c>
      <c r="M225" s="20" t="str">
        <f t="shared" si="17"/>
        <v/>
      </c>
      <c r="N225" s="21" t="str">
        <f>IF($A225="","",SUMIFS(Receipts!$D:$D,Receipts!$B:$B,$A225,Receipts!$C:$C,$D225))</f>
        <v/>
      </c>
      <c r="O225" s="21" t="str">
        <f t="shared" si="18"/>
        <v/>
      </c>
      <c r="P225" s="20" t="str">
        <f t="shared" si="19"/>
        <v/>
      </c>
      <c r="Q225" s="22" t="str">
        <f>IF($A225="","",IF($J225="Yes","Short-closed",IF($O225=0,"Closed",IF(AND($I225&lt;&gt;"",Settings!$B$5&gt;$I225),"Overdue",IF($N225&gt;0,"Part received","Open")))))</f>
        <v/>
      </c>
      <c r="R225" s="22" t="str">
        <f>IF($Q225="Overdue",Settings!$B$5-$I225,"")</f>
        <v/>
      </c>
    </row>
    <row r="226" spans="1:18" x14ac:dyDescent="0.3">
      <c r="A226" s="16"/>
      <c r="B226" s="17"/>
      <c r="C226" s="16"/>
      <c r="D226" s="16"/>
      <c r="E226" s="16"/>
      <c r="F226" s="18"/>
      <c r="G226" s="19"/>
      <c r="H226" s="16"/>
      <c r="I226" s="17"/>
      <c r="J226" s="16"/>
      <c r="K226" s="20" t="str">
        <f t="shared" si="15"/>
        <v/>
      </c>
      <c r="L226" s="20" t="str">
        <f t="shared" si="16"/>
        <v/>
      </c>
      <c r="M226" s="20" t="str">
        <f t="shared" si="17"/>
        <v/>
      </c>
      <c r="N226" s="21" t="str">
        <f>IF($A226="","",SUMIFS(Receipts!$D:$D,Receipts!$B:$B,$A226,Receipts!$C:$C,$D226))</f>
        <v/>
      </c>
      <c r="O226" s="21" t="str">
        <f t="shared" si="18"/>
        <v/>
      </c>
      <c r="P226" s="20" t="str">
        <f t="shared" si="19"/>
        <v/>
      </c>
      <c r="Q226" s="22" t="str">
        <f>IF($A226="","",IF($J226="Yes","Short-closed",IF($O226=0,"Closed",IF(AND($I226&lt;&gt;"",Settings!$B$5&gt;$I226),"Overdue",IF($N226&gt;0,"Part received","Open")))))</f>
        <v/>
      </c>
      <c r="R226" s="22" t="str">
        <f>IF($Q226="Overdue",Settings!$B$5-$I226,"")</f>
        <v/>
      </c>
    </row>
    <row r="227" spans="1:18" x14ac:dyDescent="0.3">
      <c r="A227" s="16"/>
      <c r="B227" s="17"/>
      <c r="C227" s="16"/>
      <c r="D227" s="16"/>
      <c r="E227" s="16"/>
      <c r="F227" s="18"/>
      <c r="G227" s="19"/>
      <c r="H227" s="16"/>
      <c r="I227" s="17"/>
      <c r="J227" s="16"/>
      <c r="K227" s="20" t="str">
        <f t="shared" si="15"/>
        <v/>
      </c>
      <c r="L227" s="20" t="str">
        <f t="shared" si="16"/>
        <v/>
      </c>
      <c r="M227" s="20" t="str">
        <f t="shared" si="17"/>
        <v/>
      </c>
      <c r="N227" s="21" t="str">
        <f>IF($A227="","",SUMIFS(Receipts!$D:$D,Receipts!$B:$B,$A227,Receipts!$C:$C,$D227))</f>
        <v/>
      </c>
      <c r="O227" s="21" t="str">
        <f t="shared" si="18"/>
        <v/>
      </c>
      <c r="P227" s="20" t="str">
        <f t="shared" si="19"/>
        <v/>
      </c>
      <c r="Q227" s="22" t="str">
        <f>IF($A227="","",IF($J227="Yes","Short-closed",IF($O227=0,"Closed",IF(AND($I227&lt;&gt;"",Settings!$B$5&gt;$I227),"Overdue",IF($N227&gt;0,"Part received","Open")))))</f>
        <v/>
      </c>
      <c r="R227" s="22" t="str">
        <f>IF($Q227="Overdue",Settings!$B$5-$I227,"")</f>
        <v/>
      </c>
    </row>
    <row r="228" spans="1:18" x14ac:dyDescent="0.3">
      <c r="A228" s="16"/>
      <c r="B228" s="17"/>
      <c r="C228" s="16"/>
      <c r="D228" s="16"/>
      <c r="E228" s="16"/>
      <c r="F228" s="18"/>
      <c r="G228" s="19"/>
      <c r="H228" s="16"/>
      <c r="I228" s="17"/>
      <c r="J228" s="16"/>
      <c r="K228" s="20" t="str">
        <f t="shared" si="15"/>
        <v/>
      </c>
      <c r="L228" s="20" t="str">
        <f t="shared" si="16"/>
        <v/>
      </c>
      <c r="M228" s="20" t="str">
        <f t="shared" si="17"/>
        <v/>
      </c>
      <c r="N228" s="21" t="str">
        <f>IF($A228="","",SUMIFS(Receipts!$D:$D,Receipts!$B:$B,$A228,Receipts!$C:$C,$D228))</f>
        <v/>
      </c>
      <c r="O228" s="21" t="str">
        <f t="shared" si="18"/>
        <v/>
      </c>
      <c r="P228" s="20" t="str">
        <f t="shared" si="19"/>
        <v/>
      </c>
      <c r="Q228" s="22" t="str">
        <f>IF($A228="","",IF($J228="Yes","Short-closed",IF($O228=0,"Closed",IF(AND($I228&lt;&gt;"",Settings!$B$5&gt;$I228),"Overdue",IF($N228&gt;0,"Part received","Open")))))</f>
        <v/>
      </c>
      <c r="R228" s="22" t="str">
        <f>IF($Q228="Overdue",Settings!$B$5-$I228,"")</f>
        <v/>
      </c>
    </row>
    <row r="229" spans="1:18" x14ac:dyDescent="0.3">
      <c r="A229" s="16"/>
      <c r="B229" s="17"/>
      <c r="C229" s="16"/>
      <c r="D229" s="16"/>
      <c r="E229" s="16"/>
      <c r="F229" s="18"/>
      <c r="G229" s="19"/>
      <c r="H229" s="16"/>
      <c r="I229" s="17"/>
      <c r="J229" s="16"/>
      <c r="K229" s="20" t="str">
        <f t="shared" si="15"/>
        <v/>
      </c>
      <c r="L229" s="20" t="str">
        <f t="shared" si="16"/>
        <v/>
      </c>
      <c r="M229" s="20" t="str">
        <f t="shared" si="17"/>
        <v/>
      </c>
      <c r="N229" s="21" t="str">
        <f>IF($A229="","",SUMIFS(Receipts!$D:$D,Receipts!$B:$B,$A229,Receipts!$C:$C,$D229))</f>
        <v/>
      </c>
      <c r="O229" s="21" t="str">
        <f t="shared" si="18"/>
        <v/>
      </c>
      <c r="P229" s="20" t="str">
        <f t="shared" si="19"/>
        <v/>
      </c>
      <c r="Q229" s="22" t="str">
        <f>IF($A229="","",IF($J229="Yes","Short-closed",IF($O229=0,"Closed",IF(AND($I229&lt;&gt;"",Settings!$B$5&gt;$I229),"Overdue",IF($N229&gt;0,"Part received","Open")))))</f>
        <v/>
      </c>
      <c r="R229" s="22" t="str">
        <f>IF($Q229="Overdue",Settings!$B$5-$I229,"")</f>
        <v/>
      </c>
    </row>
    <row r="230" spans="1:18" x14ac:dyDescent="0.3">
      <c r="A230" s="16"/>
      <c r="B230" s="17"/>
      <c r="C230" s="16"/>
      <c r="D230" s="16"/>
      <c r="E230" s="16"/>
      <c r="F230" s="18"/>
      <c r="G230" s="19"/>
      <c r="H230" s="16"/>
      <c r="I230" s="17"/>
      <c r="J230" s="16"/>
      <c r="K230" s="20" t="str">
        <f t="shared" si="15"/>
        <v/>
      </c>
      <c r="L230" s="20" t="str">
        <f t="shared" si="16"/>
        <v/>
      </c>
      <c r="M230" s="20" t="str">
        <f t="shared" si="17"/>
        <v/>
      </c>
      <c r="N230" s="21" t="str">
        <f>IF($A230="","",SUMIFS(Receipts!$D:$D,Receipts!$B:$B,$A230,Receipts!$C:$C,$D230))</f>
        <v/>
      </c>
      <c r="O230" s="21" t="str">
        <f t="shared" si="18"/>
        <v/>
      </c>
      <c r="P230" s="20" t="str">
        <f t="shared" si="19"/>
        <v/>
      </c>
      <c r="Q230" s="22" t="str">
        <f>IF($A230="","",IF($J230="Yes","Short-closed",IF($O230=0,"Closed",IF(AND($I230&lt;&gt;"",Settings!$B$5&gt;$I230),"Overdue",IF($N230&gt;0,"Part received","Open")))))</f>
        <v/>
      </c>
      <c r="R230" s="22" t="str">
        <f>IF($Q230="Overdue",Settings!$B$5-$I230,"")</f>
        <v/>
      </c>
    </row>
    <row r="231" spans="1:18" x14ac:dyDescent="0.3">
      <c r="A231" s="16"/>
      <c r="B231" s="17"/>
      <c r="C231" s="16"/>
      <c r="D231" s="16"/>
      <c r="E231" s="16"/>
      <c r="F231" s="18"/>
      <c r="G231" s="19"/>
      <c r="H231" s="16"/>
      <c r="I231" s="17"/>
      <c r="J231" s="16"/>
      <c r="K231" s="20" t="str">
        <f t="shared" si="15"/>
        <v/>
      </c>
      <c r="L231" s="20" t="str">
        <f t="shared" si="16"/>
        <v/>
      </c>
      <c r="M231" s="20" t="str">
        <f t="shared" si="17"/>
        <v/>
      </c>
      <c r="N231" s="21" t="str">
        <f>IF($A231="","",SUMIFS(Receipts!$D:$D,Receipts!$B:$B,$A231,Receipts!$C:$C,$D231))</f>
        <v/>
      </c>
      <c r="O231" s="21" t="str">
        <f t="shared" si="18"/>
        <v/>
      </c>
      <c r="P231" s="20" t="str">
        <f t="shared" si="19"/>
        <v/>
      </c>
      <c r="Q231" s="22" t="str">
        <f>IF($A231="","",IF($J231="Yes","Short-closed",IF($O231=0,"Closed",IF(AND($I231&lt;&gt;"",Settings!$B$5&gt;$I231),"Overdue",IF($N231&gt;0,"Part received","Open")))))</f>
        <v/>
      </c>
      <c r="R231" s="22" t="str">
        <f>IF($Q231="Overdue",Settings!$B$5-$I231,"")</f>
        <v/>
      </c>
    </row>
    <row r="232" spans="1:18" x14ac:dyDescent="0.3">
      <c r="A232" s="16"/>
      <c r="B232" s="17"/>
      <c r="C232" s="16"/>
      <c r="D232" s="16"/>
      <c r="E232" s="16"/>
      <c r="F232" s="18"/>
      <c r="G232" s="19"/>
      <c r="H232" s="16"/>
      <c r="I232" s="17"/>
      <c r="J232" s="16"/>
      <c r="K232" s="20" t="str">
        <f t="shared" si="15"/>
        <v/>
      </c>
      <c r="L232" s="20" t="str">
        <f t="shared" si="16"/>
        <v/>
      </c>
      <c r="M232" s="20" t="str">
        <f t="shared" si="17"/>
        <v/>
      </c>
      <c r="N232" s="21" t="str">
        <f>IF($A232="","",SUMIFS(Receipts!$D:$D,Receipts!$B:$B,$A232,Receipts!$C:$C,$D232))</f>
        <v/>
      </c>
      <c r="O232" s="21" t="str">
        <f t="shared" si="18"/>
        <v/>
      </c>
      <c r="P232" s="20" t="str">
        <f t="shared" si="19"/>
        <v/>
      </c>
      <c r="Q232" s="22" t="str">
        <f>IF($A232="","",IF($J232="Yes","Short-closed",IF($O232=0,"Closed",IF(AND($I232&lt;&gt;"",Settings!$B$5&gt;$I232),"Overdue",IF($N232&gt;0,"Part received","Open")))))</f>
        <v/>
      </c>
      <c r="R232" s="22" t="str">
        <f>IF($Q232="Overdue",Settings!$B$5-$I232,"")</f>
        <v/>
      </c>
    </row>
    <row r="233" spans="1:18" x14ac:dyDescent="0.3">
      <c r="A233" s="16"/>
      <c r="B233" s="17"/>
      <c r="C233" s="16"/>
      <c r="D233" s="16"/>
      <c r="E233" s="16"/>
      <c r="F233" s="18"/>
      <c r="G233" s="19"/>
      <c r="H233" s="16"/>
      <c r="I233" s="17"/>
      <c r="J233" s="16"/>
      <c r="K233" s="20" t="str">
        <f t="shared" si="15"/>
        <v/>
      </c>
      <c r="L233" s="20" t="str">
        <f t="shared" si="16"/>
        <v/>
      </c>
      <c r="M233" s="20" t="str">
        <f t="shared" si="17"/>
        <v/>
      </c>
      <c r="N233" s="21" t="str">
        <f>IF($A233="","",SUMIFS(Receipts!$D:$D,Receipts!$B:$B,$A233,Receipts!$C:$C,$D233))</f>
        <v/>
      </c>
      <c r="O233" s="21" t="str">
        <f t="shared" si="18"/>
        <v/>
      </c>
      <c r="P233" s="20" t="str">
        <f t="shared" si="19"/>
        <v/>
      </c>
      <c r="Q233" s="22" t="str">
        <f>IF($A233="","",IF($J233="Yes","Short-closed",IF($O233=0,"Closed",IF(AND($I233&lt;&gt;"",Settings!$B$5&gt;$I233),"Overdue",IF($N233&gt;0,"Part received","Open")))))</f>
        <v/>
      </c>
      <c r="R233" s="22" t="str">
        <f>IF($Q233="Overdue",Settings!$B$5-$I233,"")</f>
        <v/>
      </c>
    </row>
    <row r="234" spans="1:18" x14ac:dyDescent="0.3">
      <c r="A234" s="16"/>
      <c r="B234" s="17"/>
      <c r="C234" s="16"/>
      <c r="D234" s="16"/>
      <c r="E234" s="16"/>
      <c r="F234" s="18"/>
      <c r="G234" s="19"/>
      <c r="H234" s="16"/>
      <c r="I234" s="17"/>
      <c r="J234" s="16"/>
      <c r="K234" s="20" t="str">
        <f t="shared" si="15"/>
        <v/>
      </c>
      <c r="L234" s="20" t="str">
        <f t="shared" si="16"/>
        <v/>
      </c>
      <c r="M234" s="20" t="str">
        <f t="shared" si="17"/>
        <v/>
      </c>
      <c r="N234" s="21" t="str">
        <f>IF($A234="","",SUMIFS(Receipts!$D:$D,Receipts!$B:$B,$A234,Receipts!$C:$C,$D234))</f>
        <v/>
      </c>
      <c r="O234" s="21" t="str">
        <f t="shared" si="18"/>
        <v/>
      </c>
      <c r="P234" s="20" t="str">
        <f t="shared" si="19"/>
        <v/>
      </c>
      <c r="Q234" s="22" t="str">
        <f>IF($A234="","",IF($J234="Yes","Short-closed",IF($O234=0,"Closed",IF(AND($I234&lt;&gt;"",Settings!$B$5&gt;$I234),"Overdue",IF($N234&gt;0,"Part received","Open")))))</f>
        <v/>
      </c>
      <c r="R234" s="22" t="str">
        <f>IF($Q234="Overdue",Settings!$B$5-$I234,"")</f>
        <v/>
      </c>
    </row>
    <row r="235" spans="1:18" x14ac:dyDescent="0.3">
      <c r="A235" s="16"/>
      <c r="B235" s="17"/>
      <c r="C235" s="16"/>
      <c r="D235" s="16"/>
      <c r="E235" s="16"/>
      <c r="F235" s="18"/>
      <c r="G235" s="19"/>
      <c r="H235" s="16"/>
      <c r="I235" s="17"/>
      <c r="J235" s="16"/>
      <c r="K235" s="20" t="str">
        <f t="shared" si="15"/>
        <v/>
      </c>
      <c r="L235" s="20" t="str">
        <f t="shared" si="16"/>
        <v/>
      </c>
      <c r="M235" s="20" t="str">
        <f t="shared" si="17"/>
        <v/>
      </c>
      <c r="N235" s="21" t="str">
        <f>IF($A235="","",SUMIFS(Receipts!$D:$D,Receipts!$B:$B,$A235,Receipts!$C:$C,$D235))</f>
        <v/>
      </c>
      <c r="O235" s="21" t="str">
        <f t="shared" si="18"/>
        <v/>
      </c>
      <c r="P235" s="20" t="str">
        <f t="shared" si="19"/>
        <v/>
      </c>
      <c r="Q235" s="22" t="str">
        <f>IF($A235="","",IF($J235="Yes","Short-closed",IF($O235=0,"Closed",IF(AND($I235&lt;&gt;"",Settings!$B$5&gt;$I235),"Overdue",IF($N235&gt;0,"Part received","Open")))))</f>
        <v/>
      </c>
      <c r="R235" s="22" t="str">
        <f>IF($Q235="Overdue",Settings!$B$5-$I235,"")</f>
        <v/>
      </c>
    </row>
    <row r="236" spans="1:18" x14ac:dyDescent="0.3">
      <c r="A236" s="16"/>
      <c r="B236" s="17"/>
      <c r="C236" s="16"/>
      <c r="D236" s="16"/>
      <c r="E236" s="16"/>
      <c r="F236" s="18"/>
      <c r="G236" s="19"/>
      <c r="H236" s="16"/>
      <c r="I236" s="17"/>
      <c r="J236" s="16"/>
      <c r="K236" s="20" t="str">
        <f t="shared" si="15"/>
        <v/>
      </c>
      <c r="L236" s="20" t="str">
        <f t="shared" si="16"/>
        <v/>
      </c>
      <c r="M236" s="20" t="str">
        <f t="shared" si="17"/>
        <v/>
      </c>
      <c r="N236" s="21" t="str">
        <f>IF($A236="","",SUMIFS(Receipts!$D:$D,Receipts!$B:$B,$A236,Receipts!$C:$C,$D236))</f>
        <v/>
      </c>
      <c r="O236" s="21" t="str">
        <f t="shared" si="18"/>
        <v/>
      </c>
      <c r="P236" s="20" t="str">
        <f t="shared" si="19"/>
        <v/>
      </c>
      <c r="Q236" s="22" t="str">
        <f>IF($A236="","",IF($J236="Yes","Short-closed",IF($O236=0,"Closed",IF(AND($I236&lt;&gt;"",Settings!$B$5&gt;$I236),"Overdue",IF($N236&gt;0,"Part received","Open")))))</f>
        <v/>
      </c>
      <c r="R236" s="22" t="str">
        <f>IF($Q236="Overdue",Settings!$B$5-$I236,"")</f>
        <v/>
      </c>
    </row>
    <row r="237" spans="1:18" x14ac:dyDescent="0.3">
      <c r="A237" s="16"/>
      <c r="B237" s="17"/>
      <c r="C237" s="16"/>
      <c r="D237" s="16"/>
      <c r="E237" s="16"/>
      <c r="F237" s="18"/>
      <c r="G237" s="19"/>
      <c r="H237" s="16"/>
      <c r="I237" s="17"/>
      <c r="J237" s="16"/>
      <c r="K237" s="20" t="str">
        <f t="shared" si="15"/>
        <v/>
      </c>
      <c r="L237" s="20" t="str">
        <f t="shared" si="16"/>
        <v/>
      </c>
      <c r="M237" s="20" t="str">
        <f t="shared" si="17"/>
        <v/>
      </c>
      <c r="N237" s="21" t="str">
        <f>IF($A237="","",SUMIFS(Receipts!$D:$D,Receipts!$B:$B,$A237,Receipts!$C:$C,$D237))</f>
        <v/>
      </c>
      <c r="O237" s="21" t="str">
        <f t="shared" si="18"/>
        <v/>
      </c>
      <c r="P237" s="20" t="str">
        <f t="shared" si="19"/>
        <v/>
      </c>
      <c r="Q237" s="22" t="str">
        <f>IF($A237="","",IF($J237="Yes","Short-closed",IF($O237=0,"Closed",IF(AND($I237&lt;&gt;"",Settings!$B$5&gt;$I237),"Overdue",IF($N237&gt;0,"Part received","Open")))))</f>
        <v/>
      </c>
      <c r="R237" s="22" t="str">
        <f>IF($Q237="Overdue",Settings!$B$5-$I237,"")</f>
        <v/>
      </c>
    </row>
    <row r="238" spans="1:18" x14ac:dyDescent="0.3">
      <c r="A238" s="16"/>
      <c r="B238" s="17"/>
      <c r="C238" s="16"/>
      <c r="D238" s="16"/>
      <c r="E238" s="16"/>
      <c r="F238" s="18"/>
      <c r="G238" s="19"/>
      <c r="H238" s="16"/>
      <c r="I238" s="17"/>
      <c r="J238" s="16"/>
      <c r="K238" s="20" t="str">
        <f t="shared" si="15"/>
        <v/>
      </c>
      <c r="L238" s="20" t="str">
        <f t="shared" si="16"/>
        <v/>
      </c>
      <c r="M238" s="20" t="str">
        <f t="shared" si="17"/>
        <v/>
      </c>
      <c r="N238" s="21" t="str">
        <f>IF($A238="","",SUMIFS(Receipts!$D:$D,Receipts!$B:$B,$A238,Receipts!$C:$C,$D238))</f>
        <v/>
      </c>
      <c r="O238" s="21" t="str">
        <f t="shared" si="18"/>
        <v/>
      </c>
      <c r="P238" s="20" t="str">
        <f t="shared" si="19"/>
        <v/>
      </c>
      <c r="Q238" s="22" t="str">
        <f>IF($A238="","",IF($J238="Yes","Short-closed",IF($O238=0,"Closed",IF(AND($I238&lt;&gt;"",Settings!$B$5&gt;$I238),"Overdue",IF($N238&gt;0,"Part received","Open")))))</f>
        <v/>
      </c>
      <c r="R238" s="22" t="str">
        <f>IF($Q238="Overdue",Settings!$B$5-$I238,"")</f>
        <v/>
      </c>
    </row>
    <row r="239" spans="1:18" x14ac:dyDescent="0.3">
      <c r="A239" s="16"/>
      <c r="B239" s="17"/>
      <c r="C239" s="16"/>
      <c r="D239" s="16"/>
      <c r="E239" s="16"/>
      <c r="F239" s="18"/>
      <c r="G239" s="19"/>
      <c r="H239" s="16"/>
      <c r="I239" s="17"/>
      <c r="J239" s="16"/>
      <c r="K239" s="20" t="str">
        <f t="shared" si="15"/>
        <v/>
      </c>
      <c r="L239" s="20" t="str">
        <f t="shared" si="16"/>
        <v/>
      </c>
      <c r="M239" s="20" t="str">
        <f t="shared" si="17"/>
        <v/>
      </c>
      <c r="N239" s="21" t="str">
        <f>IF($A239="","",SUMIFS(Receipts!$D:$D,Receipts!$B:$B,$A239,Receipts!$C:$C,$D239))</f>
        <v/>
      </c>
      <c r="O239" s="21" t="str">
        <f t="shared" si="18"/>
        <v/>
      </c>
      <c r="P239" s="20" t="str">
        <f t="shared" si="19"/>
        <v/>
      </c>
      <c r="Q239" s="22" t="str">
        <f>IF($A239="","",IF($J239="Yes","Short-closed",IF($O239=0,"Closed",IF(AND($I239&lt;&gt;"",Settings!$B$5&gt;$I239),"Overdue",IF($N239&gt;0,"Part received","Open")))))</f>
        <v/>
      </c>
      <c r="R239" s="22" t="str">
        <f>IF($Q239="Overdue",Settings!$B$5-$I239,"")</f>
        <v/>
      </c>
    </row>
    <row r="240" spans="1:18" x14ac:dyDescent="0.3">
      <c r="A240" s="16"/>
      <c r="B240" s="17"/>
      <c r="C240" s="16"/>
      <c r="D240" s="16"/>
      <c r="E240" s="16"/>
      <c r="F240" s="18"/>
      <c r="G240" s="19"/>
      <c r="H240" s="16"/>
      <c r="I240" s="17"/>
      <c r="J240" s="16"/>
      <c r="K240" s="20" t="str">
        <f t="shared" si="15"/>
        <v/>
      </c>
      <c r="L240" s="20" t="str">
        <f t="shared" si="16"/>
        <v/>
      </c>
      <c r="M240" s="20" t="str">
        <f t="shared" si="17"/>
        <v/>
      </c>
      <c r="N240" s="21" t="str">
        <f>IF($A240="","",SUMIFS(Receipts!$D:$D,Receipts!$B:$B,$A240,Receipts!$C:$C,$D240))</f>
        <v/>
      </c>
      <c r="O240" s="21" t="str">
        <f t="shared" si="18"/>
        <v/>
      </c>
      <c r="P240" s="20" t="str">
        <f t="shared" si="19"/>
        <v/>
      </c>
      <c r="Q240" s="22" t="str">
        <f>IF($A240="","",IF($J240="Yes","Short-closed",IF($O240=0,"Closed",IF(AND($I240&lt;&gt;"",Settings!$B$5&gt;$I240),"Overdue",IF($N240&gt;0,"Part received","Open")))))</f>
        <v/>
      </c>
      <c r="R240" s="22" t="str">
        <f>IF($Q240="Overdue",Settings!$B$5-$I240,"")</f>
        <v/>
      </c>
    </row>
    <row r="241" spans="1:18" x14ac:dyDescent="0.3">
      <c r="A241" s="16"/>
      <c r="B241" s="17"/>
      <c r="C241" s="16"/>
      <c r="D241" s="16"/>
      <c r="E241" s="16"/>
      <c r="F241" s="18"/>
      <c r="G241" s="19"/>
      <c r="H241" s="16"/>
      <c r="I241" s="17"/>
      <c r="J241" s="16"/>
      <c r="K241" s="20" t="str">
        <f t="shared" si="15"/>
        <v/>
      </c>
      <c r="L241" s="20" t="str">
        <f t="shared" si="16"/>
        <v/>
      </c>
      <c r="M241" s="20" t="str">
        <f t="shared" si="17"/>
        <v/>
      </c>
      <c r="N241" s="21" t="str">
        <f>IF($A241="","",SUMIFS(Receipts!$D:$D,Receipts!$B:$B,$A241,Receipts!$C:$C,$D241))</f>
        <v/>
      </c>
      <c r="O241" s="21" t="str">
        <f t="shared" si="18"/>
        <v/>
      </c>
      <c r="P241" s="20" t="str">
        <f t="shared" si="19"/>
        <v/>
      </c>
      <c r="Q241" s="22" t="str">
        <f>IF($A241="","",IF($J241="Yes","Short-closed",IF($O241=0,"Closed",IF(AND($I241&lt;&gt;"",Settings!$B$5&gt;$I241),"Overdue",IF($N241&gt;0,"Part received","Open")))))</f>
        <v/>
      </c>
      <c r="R241" s="22" t="str">
        <f>IF($Q241="Overdue",Settings!$B$5-$I241,"")</f>
        <v/>
      </c>
    </row>
    <row r="242" spans="1:18" x14ac:dyDescent="0.3">
      <c r="A242" s="16"/>
      <c r="B242" s="17"/>
      <c r="C242" s="16"/>
      <c r="D242" s="16"/>
      <c r="E242" s="16"/>
      <c r="F242" s="18"/>
      <c r="G242" s="19"/>
      <c r="H242" s="16"/>
      <c r="I242" s="17"/>
      <c r="J242" s="16"/>
      <c r="K242" s="20" t="str">
        <f t="shared" si="15"/>
        <v/>
      </c>
      <c r="L242" s="20" t="str">
        <f t="shared" si="16"/>
        <v/>
      </c>
      <c r="M242" s="20" t="str">
        <f t="shared" si="17"/>
        <v/>
      </c>
      <c r="N242" s="21" t="str">
        <f>IF($A242="","",SUMIFS(Receipts!$D:$D,Receipts!$B:$B,$A242,Receipts!$C:$C,$D242))</f>
        <v/>
      </c>
      <c r="O242" s="21" t="str">
        <f t="shared" si="18"/>
        <v/>
      </c>
      <c r="P242" s="20" t="str">
        <f t="shared" si="19"/>
        <v/>
      </c>
      <c r="Q242" s="22" t="str">
        <f>IF($A242="","",IF($J242="Yes","Short-closed",IF($O242=0,"Closed",IF(AND($I242&lt;&gt;"",Settings!$B$5&gt;$I242),"Overdue",IF($N242&gt;0,"Part received","Open")))))</f>
        <v/>
      </c>
      <c r="R242" s="22" t="str">
        <f>IF($Q242="Overdue",Settings!$B$5-$I242,"")</f>
        <v/>
      </c>
    </row>
    <row r="243" spans="1:18" x14ac:dyDescent="0.3">
      <c r="A243" s="16"/>
      <c r="B243" s="17"/>
      <c r="C243" s="16"/>
      <c r="D243" s="16"/>
      <c r="E243" s="16"/>
      <c r="F243" s="18"/>
      <c r="G243" s="19"/>
      <c r="H243" s="16"/>
      <c r="I243" s="17"/>
      <c r="J243" s="16"/>
      <c r="K243" s="20" t="str">
        <f t="shared" si="15"/>
        <v/>
      </c>
      <c r="L243" s="20" t="str">
        <f t="shared" si="16"/>
        <v/>
      </c>
      <c r="M243" s="20" t="str">
        <f t="shared" si="17"/>
        <v/>
      </c>
      <c r="N243" s="21" t="str">
        <f>IF($A243="","",SUMIFS(Receipts!$D:$D,Receipts!$B:$B,$A243,Receipts!$C:$C,$D243))</f>
        <v/>
      </c>
      <c r="O243" s="21" t="str">
        <f t="shared" si="18"/>
        <v/>
      </c>
      <c r="P243" s="20" t="str">
        <f t="shared" si="19"/>
        <v/>
      </c>
      <c r="Q243" s="22" t="str">
        <f>IF($A243="","",IF($J243="Yes","Short-closed",IF($O243=0,"Closed",IF(AND($I243&lt;&gt;"",Settings!$B$5&gt;$I243),"Overdue",IF($N243&gt;0,"Part received","Open")))))</f>
        <v/>
      </c>
      <c r="R243" s="22" t="str">
        <f>IF($Q243="Overdue",Settings!$B$5-$I243,"")</f>
        <v/>
      </c>
    </row>
    <row r="244" spans="1:18" x14ac:dyDescent="0.3">
      <c r="A244" s="16"/>
      <c r="B244" s="17"/>
      <c r="C244" s="16"/>
      <c r="D244" s="16"/>
      <c r="E244" s="16"/>
      <c r="F244" s="18"/>
      <c r="G244" s="19"/>
      <c r="H244" s="16"/>
      <c r="I244" s="17"/>
      <c r="J244" s="16"/>
      <c r="K244" s="20" t="str">
        <f t="shared" si="15"/>
        <v/>
      </c>
      <c r="L244" s="20" t="str">
        <f t="shared" si="16"/>
        <v/>
      </c>
      <c r="M244" s="20" t="str">
        <f t="shared" si="17"/>
        <v/>
      </c>
      <c r="N244" s="21" t="str">
        <f>IF($A244="","",SUMIFS(Receipts!$D:$D,Receipts!$B:$B,$A244,Receipts!$C:$C,$D244))</f>
        <v/>
      </c>
      <c r="O244" s="21" t="str">
        <f t="shared" si="18"/>
        <v/>
      </c>
      <c r="P244" s="20" t="str">
        <f t="shared" si="19"/>
        <v/>
      </c>
      <c r="Q244" s="22" t="str">
        <f>IF($A244="","",IF($J244="Yes","Short-closed",IF($O244=0,"Closed",IF(AND($I244&lt;&gt;"",Settings!$B$5&gt;$I244),"Overdue",IF($N244&gt;0,"Part received","Open")))))</f>
        <v/>
      </c>
      <c r="R244" s="22" t="str">
        <f>IF($Q244="Overdue",Settings!$B$5-$I244,"")</f>
        <v/>
      </c>
    </row>
    <row r="245" spans="1:18" x14ac:dyDescent="0.3">
      <c r="A245" s="16"/>
      <c r="B245" s="17"/>
      <c r="C245" s="16"/>
      <c r="D245" s="16"/>
      <c r="E245" s="16"/>
      <c r="F245" s="18"/>
      <c r="G245" s="19"/>
      <c r="H245" s="16"/>
      <c r="I245" s="17"/>
      <c r="J245" s="16"/>
      <c r="K245" s="20" t="str">
        <f t="shared" si="15"/>
        <v/>
      </c>
      <c r="L245" s="20" t="str">
        <f t="shared" si="16"/>
        <v/>
      </c>
      <c r="M245" s="20" t="str">
        <f t="shared" si="17"/>
        <v/>
      </c>
      <c r="N245" s="21" t="str">
        <f>IF($A245="","",SUMIFS(Receipts!$D:$D,Receipts!$B:$B,$A245,Receipts!$C:$C,$D245))</f>
        <v/>
      </c>
      <c r="O245" s="21" t="str">
        <f t="shared" si="18"/>
        <v/>
      </c>
      <c r="P245" s="20" t="str">
        <f t="shared" si="19"/>
        <v/>
      </c>
      <c r="Q245" s="22" t="str">
        <f>IF($A245="","",IF($J245="Yes","Short-closed",IF($O245=0,"Closed",IF(AND($I245&lt;&gt;"",Settings!$B$5&gt;$I245),"Overdue",IF($N245&gt;0,"Part received","Open")))))</f>
        <v/>
      </c>
      <c r="R245" s="22" t="str">
        <f>IF($Q245="Overdue",Settings!$B$5-$I245,"")</f>
        <v/>
      </c>
    </row>
    <row r="246" spans="1:18" x14ac:dyDescent="0.3">
      <c r="A246" s="16"/>
      <c r="B246" s="17"/>
      <c r="C246" s="16"/>
      <c r="D246" s="16"/>
      <c r="E246" s="16"/>
      <c r="F246" s="18"/>
      <c r="G246" s="19"/>
      <c r="H246" s="16"/>
      <c r="I246" s="17"/>
      <c r="J246" s="16"/>
      <c r="K246" s="20" t="str">
        <f t="shared" si="15"/>
        <v/>
      </c>
      <c r="L246" s="20" t="str">
        <f t="shared" si="16"/>
        <v/>
      </c>
      <c r="M246" s="20" t="str">
        <f t="shared" si="17"/>
        <v/>
      </c>
      <c r="N246" s="21" t="str">
        <f>IF($A246="","",SUMIFS(Receipts!$D:$D,Receipts!$B:$B,$A246,Receipts!$C:$C,$D246))</f>
        <v/>
      </c>
      <c r="O246" s="21" t="str">
        <f t="shared" si="18"/>
        <v/>
      </c>
      <c r="P246" s="20" t="str">
        <f t="shared" si="19"/>
        <v/>
      </c>
      <c r="Q246" s="22" t="str">
        <f>IF($A246="","",IF($J246="Yes","Short-closed",IF($O246=0,"Closed",IF(AND($I246&lt;&gt;"",Settings!$B$5&gt;$I246),"Overdue",IF($N246&gt;0,"Part received","Open")))))</f>
        <v/>
      </c>
      <c r="R246" s="22" t="str">
        <f>IF($Q246="Overdue",Settings!$B$5-$I246,"")</f>
        <v/>
      </c>
    </row>
    <row r="247" spans="1:18" x14ac:dyDescent="0.3">
      <c r="A247" s="16"/>
      <c r="B247" s="17"/>
      <c r="C247" s="16"/>
      <c r="D247" s="16"/>
      <c r="E247" s="16"/>
      <c r="F247" s="18"/>
      <c r="G247" s="19"/>
      <c r="H247" s="16"/>
      <c r="I247" s="17"/>
      <c r="J247" s="16"/>
      <c r="K247" s="20" t="str">
        <f t="shared" si="15"/>
        <v/>
      </c>
      <c r="L247" s="20" t="str">
        <f t="shared" si="16"/>
        <v/>
      </c>
      <c r="M247" s="20" t="str">
        <f t="shared" si="17"/>
        <v/>
      </c>
      <c r="N247" s="21" t="str">
        <f>IF($A247="","",SUMIFS(Receipts!$D:$D,Receipts!$B:$B,$A247,Receipts!$C:$C,$D247))</f>
        <v/>
      </c>
      <c r="O247" s="21" t="str">
        <f t="shared" si="18"/>
        <v/>
      </c>
      <c r="P247" s="20" t="str">
        <f t="shared" si="19"/>
        <v/>
      </c>
      <c r="Q247" s="22" t="str">
        <f>IF($A247="","",IF($J247="Yes","Short-closed",IF($O247=0,"Closed",IF(AND($I247&lt;&gt;"",Settings!$B$5&gt;$I247),"Overdue",IF($N247&gt;0,"Part received","Open")))))</f>
        <v/>
      </c>
      <c r="R247" s="22" t="str">
        <f>IF($Q247="Overdue",Settings!$B$5-$I247,"")</f>
        <v/>
      </c>
    </row>
    <row r="248" spans="1:18" x14ac:dyDescent="0.3">
      <c r="A248" s="16"/>
      <c r="B248" s="17"/>
      <c r="C248" s="16"/>
      <c r="D248" s="16"/>
      <c r="E248" s="16"/>
      <c r="F248" s="18"/>
      <c r="G248" s="19"/>
      <c r="H248" s="16"/>
      <c r="I248" s="17"/>
      <c r="J248" s="16"/>
      <c r="K248" s="20" t="str">
        <f t="shared" si="15"/>
        <v/>
      </c>
      <c r="L248" s="20" t="str">
        <f t="shared" si="16"/>
        <v/>
      </c>
      <c r="M248" s="20" t="str">
        <f t="shared" si="17"/>
        <v/>
      </c>
      <c r="N248" s="21" t="str">
        <f>IF($A248="","",SUMIFS(Receipts!$D:$D,Receipts!$B:$B,$A248,Receipts!$C:$C,$D248))</f>
        <v/>
      </c>
      <c r="O248" s="21" t="str">
        <f t="shared" si="18"/>
        <v/>
      </c>
      <c r="P248" s="20" t="str">
        <f t="shared" si="19"/>
        <v/>
      </c>
      <c r="Q248" s="22" t="str">
        <f>IF($A248="","",IF($J248="Yes","Short-closed",IF($O248=0,"Closed",IF(AND($I248&lt;&gt;"",Settings!$B$5&gt;$I248),"Overdue",IF($N248&gt;0,"Part received","Open")))))</f>
        <v/>
      </c>
      <c r="R248" s="22" t="str">
        <f>IF($Q248="Overdue",Settings!$B$5-$I248,"")</f>
        <v/>
      </c>
    </row>
    <row r="249" spans="1:18" x14ac:dyDescent="0.3">
      <c r="A249" s="16"/>
      <c r="B249" s="17"/>
      <c r="C249" s="16"/>
      <c r="D249" s="16"/>
      <c r="E249" s="16"/>
      <c r="F249" s="18"/>
      <c r="G249" s="19"/>
      <c r="H249" s="16"/>
      <c r="I249" s="17"/>
      <c r="J249" s="16"/>
      <c r="K249" s="20" t="str">
        <f t="shared" si="15"/>
        <v/>
      </c>
      <c r="L249" s="20" t="str">
        <f t="shared" si="16"/>
        <v/>
      </c>
      <c r="M249" s="20" t="str">
        <f t="shared" si="17"/>
        <v/>
      </c>
      <c r="N249" s="21" t="str">
        <f>IF($A249="","",SUMIFS(Receipts!$D:$D,Receipts!$B:$B,$A249,Receipts!$C:$C,$D249))</f>
        <v/>
      </c>
      <c r="O249" s="21" t="str">
        <f t="shared" si="18"/>
        <v/>
      </c>
      <c r="P249" s="20" t="str">
        <f t="shared" si="19"/>
        <v/>
      </c>
      <c r="Q249" s="22" t="str">
        <f>IF($A249="","",IF($J249="Yes","Short-closed",IF($O249=0,"Closed",IF(AND($I249&lt;&gt;"",Settings!$B$5&gt;$I249),"Overdue",IF($N249&gt;0,"Part received","Open")))))</f>
        <v/>
      </c>
      <c r="R249" s="22" t="str">
        <f>IF($Q249="Overdue",Settings!$B$5-$I249,"")</f>
        <v/>
      </c>
    </row>
    <row r="250" spans="1:18" x14ac:dyDescent="0.3">
      <c r="A250" s="16"/>
      <c r="B250" s="17"/>
      <c r="C250" s="16"/>
      <c r="D250" s="16"/>
      <c r="E250" s="16"/>
      <c r="F250" s="18"/>
      <c r="G250" s="19"/>
      <c r="H250" s="16"/>
      <c r="I250" s="17"/>
      <c r="J250" s="16"/>
      <c r="K250" s="20" t="str">
        <f t="shared" si="15"/>
        <v/>
      </c>
      <c r="L250" s="20" t="str">
        <f t="shared" si="16"/>
        <v/>
      </c>
      <c r="M250" s="20" t="str">
        <f t="shared" si="17"/>
        <v/>
      </c>
      <c r="N250" s="21" t="str">
        <f>IF($A250="","",SUMIFS(Receipts!$D:$D,Receipts!$B:$B,$A250,Receipts!$C:$C,$D250))</f>
        <v/>
      </c>
      <c r="O250" s="21" t="str">
        <f t="shared" si="18"/>
        <v/>
      </c>
      <c r="P250" s="20" t="str">
        <f t="shared" si="19"/>
        <v/>
      </c>
      <c r="Q250" s="22" t="str">
        <f>IF($A250="","",IF($J250="Yes","Short-closed",IF($O250=0,"Closed",IF(AND($I250&lt;&gt;"",Settings!$B$5&gt;$I250),"Overdue",IF($N250&gt;0,"Part received","Open")))))</f>
        <v/>
      </c>
      <c r="R250" s="22" t="str">
        <f>IF($Q250="Overdue",Settings!$B$5-$I250,"")</f>
        <v/>
      </c>
    </row>
    <row r="251" spans="1:18" x14ac:dyDescent="0.3">
      <c r="A251" s="16"/>
      <c r="B251" s="17"/>
      <c r="C251" s="16"/>
      <c r="D251" s="16"/>
      <c r="E251" s="16"/>
      <c r="F251" s="18"/>
      <c r="G251" s="19"/>
      <c r="H251" s="16"/>
      <c r="I251" s="17"/>
      <c r="J251" s="16"/>
      <c r="K251" s="20" t="str">
        <f t="shared" si="15"/>
        <v/>
      </c>
      <c r="L251" s="20" t="str">
        <f t="shared" si="16"/>
        <v/>
      </c>
      <c r="M251" s="20" t="str">
        <f t="shared" si="17"/>
        <v/>
      </c>
      <c r="N251" s="21" t="str">
        <f>IF($A251="","",SUMIFS(Receipts!$D:$D,Receipts!$B:$B,$A251,Receipts!$C:$C,$D251))</f>
        <v/>
      </c>
      <c r="O251" s="21" t="str">
        <f t="shared" si="18"/>
        <v/>
      </c>
      <c r="P251" s="20" t="str">
        <f t="shared" si="19"/>
        <v/>
      </c>
      <c r="Q251" s="22" t="str">
        <f>IF($A251="","",IF($J251="Yes","Short-closed",IF($O251=0,"Closed",IF(AND($I251&lt;&gt;"",Settings!$B$5&gt;$I251),"Overdue",IF($N251&gt;0,"Part received","Open")))))</f>
        <v/>
      </c>
      <c r="R251" s="22" t="str">
        <f>IF($Q251="Overdue",Settings!$B$5-$I251,"")</f>
        <v/>
      </c>
    </row>
    <row r="252" spans="1:18" x14ac:dyDescent="0.3">
      <c r="A252" s="16"/>
      <c r="B252" s="17"/>
      <c r="C252" s="16"/>
      <c r="D252" s="16"/>
      <c r="E252" s="16"/>
      <c r="F252" s="18"/>
      <c r="G252" s="19"/>
      <c r="H252" s="16"/>
      <c r="I252" s="17"/>
      <c r="J252" s="16"/>
      <c r="K252" s="20" t="str">
        <f t="shared" si="15"/>
        <v/>
      </c>
      <c r="L252" s="20" t="str">
        <f t="shared" si="16"/>
        <v/>
      </c>
      <c r="M252" s="20" t="str">
        <f t="shared" si="17"/>
        <v/>
      </c>
      <c r="N252" s="21" t="str">
        <f>IF($A252="","",SUMIFS(Receipts!$D:$D,Receipts!$B:$B,$A252,Receipts!$C:$C,$D252))</f>
        <v/>
      </c>
      <c r="O252" s="21" t="str">
        <f t="shared" si="18"/>
        <v/>
      </c>
      <c r="P252" s="20" t="str">
        <f t="shared" si="19"/>
        <v/>
      </c>
      <c r="Q252" s="22" t="str">
        <f>IF($A252="","",IF($J252="Yes","Short-closed",IF($O252=0,"Closed",IF(AND($I252&lt;&gt;"",Settings!$B$5&gt;$I252),"Overdue",IF($N252&gt;0,"Part received","Open")))))</f>
        <v/>
      </c>
      <c r="R252" s="22" t="str">
        <f>IF($Q252="Overdue",Settings!$B$5-$I252,"")</f>
        <v/>
      </c>
    </row>
    <row r="253" spans="1:18" x14ac:dyDescent="0.3">
      <c r="A253" s="16"/>
      <c r="B253" s="17"/>
      <c r="C253" s="16"/>
      <c r="D253" s="16"/>
      <c r="E253" s="16"/>
      <c r="F253" s="18"/>
      <c r="G253" s="19"/>
      <c r="H253" s="16"/>
      <c r="I253" s="17"/>
      <c r="J253" s="16"/>
      <c r="K253" s="20" t="str">
        <f t="shared" si="15"/>
        <v/>
      </c>
      <c r="L253" s="20" t="str">
        <f t="shared" si="16"/>
        <v/>
      </c>
      <c r="M253" s="20" t="str">
        <f t="shared" si="17"/>
        <v/>
      </c>
      <c r="N253" s="21" t="str">
        <f>IF($A253="","",SUMIFS(Receipts!$D:$D,Receipts!$B:$B,$A253,Receipts!$C:$C,$D253))</f>
        <v/>
      </c>
      <c r="O253" s="21" t="str">
        <f t="shared" si="18"/>
        <v/>
      </c>
      <c r="P253" s="20" t="str">
        <f t="shared" si="19"/>
        <v/>
      </c>
      <c r="Q253" s="22" t="str">
        <f>IF($A253="","",IF($J253="Yes","Short-closed",IF($O253=0,"Closed",IF(AND($I253&lt;&gt;"",Settings!$B$5&gt;$I253),"Overdue",IF($N253&gt;0,"Part received","Open")))))</f>
        <v/>
      </c>
      <c r="R253" s="22" t="str">
        <f>IF($Q253="Overdue",Settings!$B$5-$I253,"")</f>
        <v/>
      </c>
    </row>
    <row r="254" spans="1:18" x14ac:dyDescent="0.3">
      <c r="A254" s="16"/>
      <c r="B254" s="17"/>
      <c r="C254" s="16"/>
      <c r="D254" s="16"/>
      <c r="E254" s="16"/>
      <c r="F254" s="18"/>
      <c r="G254" s="19"/>
      <c r="H254" s="16"/>
      <c r="I254" s="17"/>
      <c r="J254" s="16"/>
      <c r="K254" s="20" t="str">
        <f t="shared" si="15"/>
        <v/>
      </c>
      <c r="L254" s="20" t="str">
        <f t="shared" si="16"/>
        <v/>
      </c>
      <c r="M254" s="20" t="str">
        <f t="shared" si="17"/>
        <v/>
      </c>
      <c r="N254" s="21" t="str">
        <f>IF($A254="","",SUMIFS(Receipts!$D:$D,Receipts!$B:$B,$A254,Receipts!$C:$C,$D254))</f>
        <v/>
      </c>
      <c r="O254" s="21" t="str">
        <f t="shared" si="18"/>
        <v/>
      </c>
      <c r="P254" s="20" t="str">
        <f t="shared" si="19"/>
        <v/>
      </c>
      <c r="Q254" s="22" t="str">
        <f>IF($A254="","",IF($J254="Yes","Short-closed",IF($O254=0,"Closed",IF(AND($I254&lt;&gt;"",Settings!$B$5&gt;$I254),"Overdue",IF($N254&gt;0,"Part received","Open")))))</f>
        <v/>
      </c>
      <c r="R254" s="22" t="str">
        <f>IF($Q254="Overdue",Settings!$B$5-$I254,"")</f>
        <v/>
      </c>
    </row>
    <row r="255" spans="1:18" x14ac:dyDescent="0.3">
      <c r="A255" s="16"/>
      <c r="B255" s="17"/>
      <c r="C255" s="16"/>
      <c r="D255" s="16"/>
      <c r="E255" s="16"/>
      <c r="F255" s="18"/>
      <c r="G255" s="19"/>
      <c r="H255" s="16"/>
      <c r="I255" s="17"/>
      <c r="J255" s="16"/>
      <c r="K255" s="20" t="str">
        <f t="shared" si="15"/>
        <v/>
      </c>
      <c r="L255" s="20" t="str">
        <f t="shared" si="16"/>
        <v/>
      </c>
      <c r="M255" s="20" t="str">
        <f t="shared" si="17"/>
        <v/>
      </c>
      <c r="N255" s="21" t="str">
        <f>IF($A255="","",SUMIFS(Receipts!$D:$D,Receipts!$B:$B,$A255,Receipts!$C:$C,$D255))</f>
        <v/>
      </c>
      <c r="O255" s="21" t="str">
        <f t="shared" si="18"/>
        <v/>
      </c>
      <c r="P255" s="20" t="str">
        <f t="shared" si="19"/>
        <v/>
      </c>
      <c r="Q255" s="22" t="str">
        <f>IF($A255="","",IF($J255="Yes","Short-closed",IF($O255=0,"Closed",IF(AND($I255&lt;&gt;"",Settings!$B$5&gt;$I255),"Overdue",IF($N255&gt;0,"Part received","Open")))))</f>
        <v/>
      </c>
      <c r="R255" s="22" t="str">
        <f>IF($Q255="Overdue",Settings!$B$5-$I255,"")</f>
        <v/>
      </c>
    </row>
    <row r="256" spans="1:18" x14ac:dyDescent="0.3">
      <c r="A256" s="16"/>
      <c r="B256" s="17"/>
      <c r="C256" s="16"/>
      <c r="D256" s="16"/>
      <c r="E256" s="16"/>
      <c r="F256" s="18"/>
      <c r="G256" s="19"/>
      <c r="H256" s="16"/>
      <c r="I256" s="17"/>
      <c r="J256" s="16"/>
      <c r="K256" s="20" t="str">
        <f t="shared" si="15"/>
        <v/>
      </c>
      <c r="L256" s="20" t="str">
        <f t="shared" si="16"/>
        <v/>
      </c>
      <c r="M256" s="20" t="str">
        <f t="shared" si="17"/>
        <v/>
      </c>
      <c r="N256" s="21" t="str">
        <f>IF($A256="","",SUMIFS(Receipts!$D:$D,Receipts!$B:$B,$A256,Receipts!$C:$C,$D256))</f>
        <v/>
      </c>
      <c r="O256" s="21" t="str">
        <f t="shared" si="18"/>
        <v/>
      </c>
      <c r="P256" s="20" t="str">
        <f t="shared" si="19"/>
        <v/>
      </c>
      <c r="Q256" s="22" t="str">
        <f>IF($A256="","",IF($J256="Yes","Short-closed",IF($O256=0,"Closed",IF(AND($I256&lt;&gt;"",Settings!$B$5&gt;$I256),"Overdue",IF($N256&gt;0,"Part received","Open")))))</f>
        <v/>
      </c>
      <c r="R256" s="22" t="str">
        <f>IF($Q256="Overdue",Settings!$B$5-$I256,"")</f>
        <v/>
      </c>
    </row>
    <row r="257" spans="1:18" x14ac:dyDescent="0.3">
      <c r="A257" s="16"/>
      <c r="B257" s="17"/>
      <c r="C257" s="16"/>
      <c r="D257" s="16"/>
      <c r="E257" s="16"/>
      <c r="F257" s="18"/>
      <c r="G257" s="19"/>
      <c r="H257" s="16"/>
      <c r="I257" s="17"/>
      <c r="J257" s="16"/>
      <c r="K257" s="20" t="str">
        <f t="shared" si="15"/>
        <v/>
      </c>
      <c r="L257" s="20" t="str">
        <f t="shared" si="16"/>
        <v/>
      </c>
      <c r="M257" s="20" t="str">
        <f t="shared" si="17"/>
        <v/>
      </c>
      <c r="N257" s="21" t="str">
        <f>IF($A257="","",SUMIFS(Receipts!$D:$D,Receipts!$B:$B,$A257,Receipts!$C:$C,$D257))</f>
        <v/>
      </c>
      <c r="O257" s="21" t="str">
        <f t="shared" si="18"/>
        <v/>
      </c>
      <c r="P257" s="20" t="str">
        <f t="shared" si="19"/>
        <v/>
      </c>
      <c r="Q257" s="22" t="str">
        <f>IF($A257="","",IF($J257="Yes","Short-closed",IF($O257=0,"Closed",IF(AND($I257&lt;&gt;"",Settings!$B$5&gt;$I257),"Overdue",IF($N257&gt;0,"Part received","Open")))))</f>
        <v/>
      </c>
      <c r="R257" s="22" t="str">
        <f>IF($Q257="Overdue",Settings!$B$5-$I257,"")</f>
        <v/>
      </c>
    </row>
    <row r="258" spans="1:18" x14ac:dyDescent="0.3">
      <c r="A258" s="16"/>
      <c r="B258" s="17"/>
      <c r="C258" s="16"/>
      <c r="D258" s="16"/>
      <c r="E258" s="16"/>
      <c r="F258" s="18"/>
      <c r="G258" s="19"/>
      <c r="H258" s="16"/>
      <c r="I258" s="17"/>
      <c r="J258" s="16"/>
      <c r="K258" s="20" t="str">
        <f t="shared" si="15"/>
        <v/>
      </c>
      <c r="L258" s="20" t="str">
        <f t="shared" si="16"/>
        <v/>
      </c>
      <c r="M258" s="20" t="str">
        <f t="shared" si="17"/>
        <v/>
      </c>
      <c r="N258" s="21" t="str">
        <f>IF($A258="","",SUMIFS(Receipts!$D:$D,Receipts!$B:$B,$A258,Receipts!$C:$C,$D258))</f>
        <v/>
      </c>
      <c r="O258" s="21" t="str">
        <f t="shared" si="18"/>
        <v/>
      </c>
      <c r="P258" s="20" t="str">
        <f t="shared" si="19"/>
        <v/>
      </c>
      <c r="Q258" s="22" t="str">
        <f>IF($A258="","",IF($J258="Yes","Short-closed",IF($O258=0,"Closed",IF(AND($I258&lt;&gt;"",Settings!$B$5&gt;$I258),"Overdue",IF($N258&gt;0,"Part received","Open")))))</f>
        <v/>
      </c>
      <c r="R258" s="22" t="str">
        <f>IF($Q258="Overdue",Settings!$B$5-$I258,"")</f>
        <v/>
      </c>
    </row>
    <row r="259" spans="1:18" x14ac:dyDescent="0.3">
      <c r="A259" s="16"/>
      <c r="B259" s="17"/>
      <c r="C259" s="16"/>
      <c r="D259" s="16"/>
      <c r="E259" s="16"/>
      <c r="F259" s="18"/>
      <c r="G259" s="19"/>
      <c r="H259" s="16"/>
      <c r="I259" s="17"/>
      <c r="J259" s="16"/>
      <c r="K259" s="20" t="str">
        <f t="shared" si="15"/>
        <v/>
      </c>
      <c r="L259" s="20" t="str">
        <f t="shared" si="16"/>
        <v/>
      </c>
      <c r="M259" s="20" t="str">
        <f t="shared" si="17"/>
        <v/>
      </c>
      <c r="N259" s="21" t="str">
        <f>IF($A259="","",SUMIFS(Receipts!$D:$D,Receipts!$B:$B,$A259,Receipts!$C:$C,$D259))</f>
        <v/>
      </c>
      <c r="O259" s="21" t="str">
        <f t="shared" si="18"/>
        <v/>
      </c>
      <c r="P259" s="20" t="str">
        <f t="shared" si="19"/>
        <v/>
      </c>
      <c r="Q259" s="22" t="str">
        <f>IF($A259="","",IF($J259="Yes","Short-closed",IF($O259=0,"Closed",IF(AND($I259&lt;&gt;"",Settings!$B$5&gt;$I259),"Overdue",IF($N259&gt;0,"Part received","Open")))))</f>
        <v/>
      </c>
      <c r="R259" s="22" t="str">
        <f>IF($Q259="Overdue",Settings!$B$5-$I259,"")</f>
        <v/>
      </c>
    </row>
    <row r="260" spans="1:18" x14ac:dyDescent="0.3">
      <c r="A260" s="16"/>
      <c r="B260" s="17"/>
      <c r="C260" s="16"/>
      <c r="D260" s="16"/>
      <c r="E260" s="16"/>
      <c r="F260" s="18"/>
      <c r="G260" s="19"/>
      <c r="H260" s="16"/>
      <c r="I260" s="17"/>
      <c r="J260" s="16"/>
      <c r="K260" s="20" t="str">
        <f t="shared" ref="K260:K323" si="20">IF(OR($F260="",$G260=""),"",ROUND($F260*$G260,2))</f>
        <v/>
      </c>
      <c r="L260" s="20" t="str">
        <f t="shared" ref="L260:L323" si="21">IF($K260="","",ROUND($K260*N($H260)/100,2))</f>
        <v/>
      </c>
      <c r="M260" s="20" t="str">
        <f t="shared" ref="M260:M323" si="22">IF($K260="","",$K260+$L260)</f>
        <v/>
      </c>
      <c r="N260" s="21" t="str">
        <f>IF($A260="","",SUMIFS(Receipts!$D:$D,Receipts!$B:$B,$A260,Receipts!$C:$C,$D260))</f>
        <v/>
      </c>
      <c r="O260" s="21" t="str">
        <f t="shared" ref="O260:O323" si="23">IF($A260="","",IF($J260="Yes",0,MAX(0,N($F260)-$N260)))</f>
        <v/>
      </c>
      <c r="P260" s="20" t="str">
        <f t="shared" ref="P260:P323" si="24">IF(OR($O260="",$G260=""),"",ROUND($O260*$G260*(1+N($H260)/100),2))</f>
        <v/>
      </c>
      <c r="Q260" s="22" t="str">
        <f>IF($A260="","",IF($J260="Yes","Short-closed",IF($O260=0,"Closed",IF(AND($I260&lt;&gt;"",Settings!$B$5&gt;$I260),"Overdue",IF($N260&gt;0,"Part received","Open")))))</f>
        <v/>
      </c>
      <c r="R260" s="22" t="str">
        <f>IF($Q260="Overdue",Settings!$B$5-$I260,"")</f>
        <v/>
      </c>
    </row>
    <row r="261" spans="1:18" x14ac:dyDescent="0.3">
      <c r="A261" s="16"/>
      <c r="B261" s="17"/>
      <c r="C261" s="16"/>
      <c r="D261" s="16"/>
      <c r="E261" s="16"/>
      <c r="F261" s="18"/>
      <c r="G261" s="19"/>
      <c r="H261" s="16"/>
      <c r="I261" s="17"/>
      <c r="J261" s="16"/>
      <c r="K261" s="20" t="str">
        <f t="shared" si="20"/>
        <v/>
      </c>
      <c r="L261" s="20" t="str">
        <f t="shared" si="21"/>
        <v/>
      </c>
      <c r="M261" s="20" t="str">
        <f t="shared" si="22"/>
        <v/>
      </c>
      <c r="N261" s="21" t="str">
        <f>IF($A261="","",SUMIFS(Receipts!$D:$D,Receipts!$B:$B,$A261,Receipts!$C:$C,$D261))</f>
        <v/>
      </c>
      <c r="O261" s="21" t="str">
        <f t="shared" si="23"/>
        <v/>
      </c>
      <c r="P261" s="20" t="str">
        <f t="shared" si="24"/>
        <v/>
      </c>
      <c r="Q261" s="22" t="str">
        <f>IF($A261="","",IF($J261="Yes","Short-closed",IF($O261=0,"Closed",IF(AND($I261&lt;&gt;"",Settings!$B$5&gt;$I261),"Overdue",IF($N261&gt;0,"Part received","Open")))))</f>
        <v/>
      </c>
      <c r="R261" s="22" t="str">
        <f>IF($Q261="Overdue",Settings!$B$5-$I261,"")</f>
        <v/>
      </c>
    </row>
    <row r="262" spans="1:18" x14ac:dyDescent="0.3">
      <c r="A262" s="16"/>
      <c r="B262" s="17"/>
      <c r="C262" s="16"/>
      <c r="D262" s="16"/>
      <c r="E262" s="16"/>
      <c r="F262" s="18"/>
      <c r="G262" s="19"/>
      <c r="H262" s="16"/>
      <c r="I262" s="17"/>
      <c r="J262" s="16"/>
      <c r="K262" s="20" t="str">
        <f t="shared" si="20"/>
        <v/>
      </c>
      <c r="L262" s="20" t="str">
        <f t="shared" si="21"/>
        <v/>
      </c>
      <c r="M262" s="20" t="str">
        <f t="shared" si="22"/>
        <v/>
      </c>
      <c r="N262" s="21" t="str">
        <f>IF($A262="","",SUMIFS(Receipts!$D:$D,Receipts!$B:$B,$A262,Receipts!$C:$C,$D262))</f>
        <v/>
      </c>
      <c r="O262" s="21" t="str">
        <f t="shared" si="23"/>
        <v/>
      </c>
      <c r="P262" s="20" t="str">
        <f t="shared" si="24"/>
        <v/>
      </c>
      <c r="Q262" s="22" t="str">
        <f>IF($A262="","",IF($J262="Yes","Short-closed",IF($O262=0,"Closed",IF(AND($I262&lt;&gt;"",Settings!$B$5&gt;$I262),"Overdue",IF($N262&gt;0,"Part received","Open")))))</f>
        <v/>
      </c>
      <c r="R262" s="22" t="str">
        <f>IF($Q262="Overdue",Settings!$B$5-$I262,"")</f>
        <v/>
      </c>
    </row>
    <row r="263" spans="1:18" x14ac:dyDescent="0.3">
      <c r="A263" s="16"/>
      <c r="B263" s="17"/>
      <c r="C263" s="16"/>
      <c r="D263" s="16"/>
      <c r="E263" s="16"/>
      <c r="F263" s="18"/>
      <c r="G263" s="19"/>
      <c r="H263" s="16"/>
      <c r="I263" s="17"/>
      <c r="J263" s="16"/>
      <c r="K263" s="20" t="str">
        <f t="shared" si="20"/>
        <v/>
      </c>
      <c r="L263" s="20" t="str">
        <f t="shared" si="21"/>
        <v/>
      </c>
      <c r="M263" s="20" t="str">
        <f t="shared" si="22"/>
        <v/>
      </c>
      <c r="N263" s="21" t="str">
        <f>IF($A263="","",SUMIFS(Receipts!$D:$D,Receipts!$B:$B,$A263,Receipts!$C:$C,$D263))</f>
        <v/>
      </c>
      <c r="O263" s="21" t="str">
        <f t="shared" si="23"/>
        <v/>
      </c>
      <c r="P263" s="20" t="str">
        <f t="shared" si="24"/>
        <v/>
      </c>
      <c r="Q263" s="22" t="str">
        <f>IF($A263="","",IF($J263="Yes","Short-closed",IF($O263=0,"Closed",IF(AND($I263&lt;&gt;"",Settings!$B$5&gt;$I263),"Overdue",IF($N263&gt;0,"Part received","Open")))))</f>
        <v/>
      </c>
      <c r="R263" s="22" t="str">
        <f>IF($Q263="Overdue",Settings!$B$5-$I263,"")</f>
        <v/>
      </c>
    </row>
    <row r="264" spans="1:18" x14ac:dyDescent="0.3">
      <c r="A264" s="16"/>
      <c r="B264" s="17"/>
      <c r="C264" s="16"/>
      <c r="D264" s="16"/>
      <c r="E264" s="16"/>
      <c r="F264" s="18"/>
      <c r="G264" s="19"/>
      <c r="H264" s="16"/>
      <c r="I264" s="17"/>
      <c r="J264" s="16"/>
      <c r="K264" s="20" t="str">
        <f t="shared" si="20"/>
        <v/>
      </c>
      <c r="L264" s="20" t="str">
        <f t="shared" si="21"/>
        <v/>
      </c>
      <c r="M264" s="20" t="str">
        <f t="shared" si="22"/>
        <v/>
      </c>
      <c r="N264" s="21" t="str">
        <f>IF($A264="","",SUMIFS(Receipts!$D:$D,Receipts!$B:$B,$A264,Receipts!$C:$C,$D264))</f>
        <v/>
      </c>
      <c r="O264" s="21" t="str">
        <f t="shared" si="23"/>
        <v/>
      </c>
      <c r="P264" s="20" t="str">
        <f t="shared" si="24"/>
        <v/>
      </c>
      <c r="Q264" s="22" t="str">
        <f>IF($A264="","",IF($J264="Yes","Short-closed",IF($O264=0,"Closed",IF(AND($I264&lt;&gt;"",Settings!$B$5&gt;$I264),"Overdue",IF($N264&gt;0,"Part received","Open")))))</f>
        <v/>
      </c>
      <c r="R264" s="22" t="str">
        <f>IF($Q264="Overdue",Settings!$B$5-$I264,"")</f>
        <v/>
      </c>
    </row>
    <row r="265" spans="1:18" x14ac:dyDescent="0.3">
      <c r="A265" s="16"/>
      <c r="B265" s="17"/>
      <c r="C265" s="16"/>
      <c r="D265" s="16"/>
      <c r="E265" s="16"/>
      <c r="F265" s="18"/>
      <c r="G265" s="19"/>
      <c r="H265" s="16"/>
      <c r="I265" s="17"/>
      <c r="J265" s="16"/>
      <c r="K265" s="20" t="str">
        <f t="shared" si="20"/>
        <v/>
      </c>
      <c r="L265" s="20" t="str">
        <f t="shared" si="21"/>
        <v/>
      </c>
      <c r="M265" s="20" t="str">
        <f t="shared" si="22"/>
        <v/>
      </c>
      <c r="N265" s="21" t="str">
        <f>IF($A265="","",SUMIFS(Receipts!$D:$D,Receipts!$B:$B,$A265,Receipts!$C:$C,$D265))</f>
        <v/>
      </c>
      <c r="O265" s="21" t="str">
        <f t="shared" si="23"/>
        <v/>
      </c>
      <c r="P265" s="20" t="str">
        <f t="shared" si="24"/>
        <v/>
      </c>
      <c r="Q265" s="22" t="str">
        <f>IF($A265="","",IF($J265="Yes","Short-closed",IF($O265=0,"Closed",IF(AND($I265&lt;&gt;"",Settings!$B$5&gt;$I265),"Overdue",IF($N265&gt;0,"Part received","Open")))))</f>
        <v/>
      </c>
      <c r="R265" s="22" t="str">
        <f>IF($Q265="Overdue",Settings!$B$5-$I265,"")</f>
        <v/>
      </c>
    </row>
    <row r="266" spans="1:18" x14ac:dyDescent="0.3">
      <c r="A266" s="16"/>
      <c r="B266" s="17"/>
      <c r="C266" s="16"/>
      <c r="D266" s="16"/>
      <c r="E266" s="16"/>
      <c r="F266" s="18"/>
      <c r="G266" s="19"/>
      <c r="H266" s="16"/>
      <c r="I266" s="17"/>
      <c r="J266" s="16"/>
      <c r="K266" s="20" t="str">
        <f t="shared" si="20"/>
        <v/>
      </c>
      <c r="L266" s="20" t="str">
        <f t="shared" si="21"/>
        <v/>
      </c>
      <c r="M266" s="20" t="str">
        <f t="shared" si="22"/>
        <v/>
      </c>
      <c r="N266" s="21" t="str">
        <f>IF($A266="","",SUMIFS(Receipts!$D:$D,Receipts!$B:$B,$A266,Receipts!$C:$C,$D266))</f>
        <v/>
      </c>
      <c r="O266" s="21" t="str">
        <f t="shared" si="23"/>
        <v/>
      </c>
      <c r="P266" s="20" t="str">
        <f t="shared" si="24"/>
        <v/>
      </c>
      <c r="Q266" s="22" t="str">
        <f>IF($A266="","",IF($J266="Yes","Short-closed",IF($O266=0,"Closed",IF(AND($I266&lt;&gt;"",Settings!$B$5&gt;$I266),"Overdue",IF($N266&gt;0,"Part received","Open")))))</f>
        <v/>
      </c>
      <c r="R266" s="22" t="str">
        <f>IF($Q266="Overdue",Settings!$B$5-$I266,"")</f>
        <v/>
      </c>
    </row>
    <row r="267" spans="1:18" x14ac:dyDescent="0.3">
      <c r="A267" s="16"/>
      <c r="B267" s="17"/>
      <c r="C267" s="16"/>
      <c r="D267" s="16"/>
      <c r="E267" s="16"/>
      <c r="F267" s="18"/>
      <c r="G267" s="19"/>
      <c r="H267" s="16"/>
      <c r="I267" s="17"/>
      <c r="J267" s="16"/>
      <c r="K267" s="20" t="str">
        <f t="shared" si="20"/>
        <v/>
      </c>
      <c r="L267" s="20" t="str">
        <f t="shared" si="21"/>
        <v/>
      </c>
      <c r="M267" s="20" t="str">
        <f t="shared" si="22"/>
        <v/>
      </c>
      <c r="N267" s="21" t="str">
        <f>IF($A267="","",SUMIFS(Receipts!$D:$D,Receipts!$B:$B,$A267,Receipts!$C:$C,$D267))</f>
        <v/>
      </c>
      <c r="O267" s="21" t="str">
        <f t="shared" si="23"/>
        <v/>
      </c>
      <c r="P267" s="20" t="str">
        <f t="shared" si="24"/>
        <v/>
      </c>
      <c r="Q267" s="22" t="str">
        <f>IF($A267="","",IF($J267="Yes","Short-closed",IF($O267=0,"Closed",IF(AND($I267&lt;&gt;"",Settings!$B$5&gt;$I267),"Overdue",IF($N267&gt;0,"Part received","Open")))))</f>
        <v/>
      </c>
      <c r="R267" s="22" t="str">
        <f>IF($Q267="Overdue",Settings!$B$5-$I267,"")</f>
        <v/>
      </c>
    </row>
    <row r="268" spans="1:18" x14ac:dyDescent="0.3">
      <c r="A268" s="16"/>
      <c r="B268" s="17"/>
      <c r="C268" s="16"/>
      <c r="D268" s="16"/>
      <c r="E268" s="16"/>
      <c r="F268" s="18"/>
      <c r="G268" s="19"/>
      <c r="H268" s="16"/>
      <c r="I268" s="17"/>
      <c r="J268" s="16"/>
      <c r="K268" s="20" t="str">
        <f t="shared" si="20"/>
        <v/>
      </c>
      <c r="L268" s="20" t="str">
        <f t="shared" si="21"/>
        <v/>
      </c>
      <c r="M268" s="20" t="str">
        <f t="shared" si="22"/>
        <v/>
      </c>
      <c r="N268" s="21" t="str">
        <f>IF($A268="","",SUMIFS(Receipts!$D:$D,Receipts!$B:$B,$A268,Receipts!$C:$C,$D268))</f>
        <v/>
      </c>
      <c r="O268" s="21" t="str">
        <f t="shared" si="23"/>
        <v/>
      </c>
      <c r="P268" s="20" t="str">
        <f t="shared" si="24"/>
        <v/>
      </c>
      <c r="Q268" s="22" t="str">
        <f>IF($A268="","",IF($J268="Yes","Short-closed",IF($O268=0,"Closed",IF(AND($I268&lt;&gt;"",Settings!$B$5&gt;$I268),"Overdue",IF($N268&gt;0,"Part received","Open")))))</f>
        <v/>
      </c>
      <c r="R268" s="22" t="str">
        <f>IF($Q268="Overdue",Settings!$B$5-$I268,"")</f>
        <v/>
      </c>
    </row>
    <row r="269" spans="1:18" x14ac:dyDescent="0.3">
      <c r="A269" s="16"/>
      <c r="B269" s="17"/>
      <c r="C269" s="16"/>
      <c r="D269" s="16"/>
      <c r="E269" s="16"/>
      <c r="F269" s="18"/>
      <c r="G269" s="19"/>
      <c r="H269" s="16"/>
      <c r="I269" s="17"/>
      <c r="J269" s="16"/>
      <c r="K269" s="20" t="str">
        <f t="shared" si="20"/>
        <v/>
      </c>
      <c r="L269" s="20" t="str">
        <f t="shared" si="21"/>
        <v/>
      </c>
      <c r="M269" s="20" t="str">
        <f t="shared" si="22"/>
        <v/>
      </c>
      <c r="N269" s="21" t="str">
        <f>IF($A269="","",SUMIFS(Receipts!$D:$D,Receipts!$B:$B,$A269,Receipts!$C:$C,$D269))</f>
        <v/>
      </c>
      <c r="O269" s="21" t="str">
        <f t="shared" si="23"/>
        <v/>
      </c>
      <c r="P269" s="20" t="str">
        <f t="shared" si="24"/>
        <v/>
      </c>
      <c r="Q269" s="22" t="str">
        <f>IF($A269="","",IF($J269="Yes","Short-closed",IF($O269=0,"Closed",IF(AND($I269&lt;&gt;"",Settings!$B$5&gt;$I269),"Overdue",IF($N269&gt;0,"Part received","Open")))))</f>
        <v/>
      </c>
      <c r="R269" s="22" t="str">
        <f>IF($Q269="Overdue",Settings!$B$5-$I269,"")</f>
        <v/>
      </c>
    </row>
    <row r="270" spans="1:18" x14ac:dyDescent="0.3">
      <c r="A270" s="16"/>
      <c r="B270" s="17"/>
      <c r="C270" s="16"/>
      <c r="D270" s="16"/>
      <c r="E270" s="16"/>
      <c r="F270" s="18"/>
      <c r="G270" s="19"/>
      <c r="H270" s="16"/>
      <c r="I270" s="17"/>
      <c r="J270" s="16"/>
      <c r="K270" s="20" t="str">
        <f t="shared" si="20"/>
        <v/>
      </c>
      <c r="L270" s="20" t="str">
        <f t="shared" si="21"/>
        <v/>
      </c>
      <c r="M270" s="20" t="str">
        <f t="shared" si="22"/>
        <v/>
      </c>
      <c r="N270" s="21" t="str">
        <f>IF($A270="","",SUMIFS(Receipts!$D:$D,Receipts!$B:$B,$A270,Receipts!$C:$C,$D270))</f>
        <v/>
      </c>
      <c r="O270" s="21" t="str">
        <f t="shared" si="23"/>
        <v/>
      </c>
      <c r="P270" s="20" t="str">
        <f t="shared" si="24"/>
        <v/>
      </c>
      <c r="Q270" s="22" t="str">
        <f>IF($A270="","",IF($J270="Yes","Short-closed",IF($O270=0,"Closed",IF(AND($I270&lt;&gt;"",Settings!$B$5&gt;$I270),"Overdue",IF($N270&gt;0,"Part received","Open")))))</f>
        <v/>
      </c>
      <c r="R270" s="22" t="str">
        <f>IF($Q270="Overdue",Settings!$B$5-$I270,"")</f>
        <v/>
      </c>
    </row>
    <row r="271" spans="1:18" x14ac:dyDescent="0.3">
      <c r="A271" s="16"/>
      <c r="B271" s="17"/>
      <c r="C271" s="16"/>
      <c r="D271" s="16"/>
      <c r="E271" s="16"/>
      <c r="F271" s="18"/>
      <c r="G271" s="19"/>
      <c r="H271" s="16"/>
      <c r="I271" s="17"/>
      <c r="J271" s="16"/>
      <c r="K271" s="20" t="str">
        <f t="shared" si="20"/>
        <v/>
      </c>
      <c r="L271" s="20" t="str">
        <f t="shared" si="21"/>
        <v/>
      </c>
      <c r="M271" s="20" t="str">
        <f t="shared" si="22"/>
        <v/>
      </c>
      <c r="N271" s="21" t="str">
        <f>IF($A271="","",SUMIFS(Receipts!$D:$D,Receipts!$B:$B,$A271,Receipts!$C:$C,$D271))</f>
        <v/>
      </c>
      <c r="O271" s="21" t="str">
        <f t="shared" si="23"/>
        <v/>
      </c>
      <c r="P271" s="20" t="str">
        <f t="shared" si="24"/>
        <v/>
      </c>
      <c r="Q271" s="22" t="str">
        <f>IF($A271="","",IF($J271="Yes","Short-closed",IF($O271=0,"Closed",IF(AND($I271&lt;&gt;"",Settings!$B$5&gt;$I271),"Overdue",IF($N271&gt;0,"Part received","Open")))))</f>
        <v/>
      </c>
      <c r="R271" s="22" t="str">
        <f>IF($Q271="Overdue",Settings!$B$5-$I271,"")</f>
        <v/>
      </c>
    </row>
    <row r="272" spans="1:18" x14ac:dyDescent="0.3">
      <c r="A272" s="16"/>
      <c r="B272" s="17"/>
      <c r="C272" s="16"/>
      <c r="D272" s="16"/>
      <c r="E272" s="16"/>
      <c r="F272" s="18"/>
      <c r="G272" s="19"/>
      <c r="H272" s="16"/>
      <c r="I272" s="17"/>
      <c r="J272" s="16"/>
      <c r="K272" s="20" t="str">
        <f t="shared" si="20"/>
        <v/>
      </c>
      <c r="L272" s="20" t="str">
        <f t="shared" si="21"/>
        <v/>
      </c>
      <c r="M272" s="20" t="str">
        <f t="shared" si="22"/>
        <v/>
      </c>
      <c r="N272" s="21" t="str">
        <f>IF($A272="","",SUMIFS(Receipts!$D:$D,Receipts!$B:$B,$A272,Receipts!$C:$C,$D272))</f>
        <v/>
      </c>
      <c r="O272" s="21" t="str">
        <f t="shared" si="23"/>
        <v/>
      </c>
      <c r="P272" s="20" t="str">
        <f t="shared" si="24"/>
        <v/>
      </c>
      <c r="Q272" s="22" t="str">
        <f>IF($A272="","",IF($J272="Yes","Short-closed",IF($O272=0,"Closed",IF(AND($I272&lt;&gt;"",Settings!$B$5&gt;$I272),"Overdue",IF($N272&gt;0,"Part received","Open")))))</f>
        <v/>
      </c>
      <c r="R272" s="22" t="str">
        <f>IF($Q272="Overdue",Settings!$B$5-$I272,"")</f>
        <v/>
      </c>
    </row>
    <row r="273" spans="1:18" x14ac:dyDescent="0.3">
      <c r="A273" s="16"/>
      <c r="B273" s="17"/>
      <c r="C273" s="16"/>
      <c r="D273" s="16"/>
      <c r="E273" s="16"/>
      <c r="F273" s="18"/>
      <c r="G273" s="19"/>
      <c r="H273" s="16"/>
      <c r="I273" s="17"/>
      <c r="J273" s="16"/>
      <c r="K273" s="20" t="str">
        <f t="shared" si="20"/>
        <v/>
      </c>
      <c r="L273" s="20" t="str">
        <f t="shared" si="21"/>
        <v/>
      </c>
      <c r="M273" s="20" t="str">
        <f t="shared" si="22"/>
        <v/>
      </c>
      <c r="N273" s="21" t="str">
        <f>IF($A273="","",SUMIFS(Receipts!$D:$D,Receipts!$B:$B,$A273,Receipts!$C:$C,$D273))</f>
        <v/>
      </c>
      <c r="O273" s="21" t="str">
        <f t="shared" si="23"/>
        <v/>
      </c>
      <c r="P273" s="20" t="str">
        <f t="shared" si="24"/>
        <v/>
      </c>
      <c r="Q273" s="22" t="str">
        <f>IF($A273="","",IF($J273="Yes","Short-closed",IF($O273=0,"Closed",IF(AND($I273&lt;&gt;"",Settings!$B$5&gt;$I273),"Overdue",IF($N273&gt;0,"Part received","Open")))))</f>
        <v/>
      </c>
      <c r="R273" s="22" t="str">
        <f>IF($Q273="Overdue",Settings!$B$5-$I273,"")</f>
        <v/>
      </c>
    </row>
    <row r="274" spans="1:18" x14ac:dyDescent="0.3">
      <c r="A274" s="16"/>
      <c r="B274" s="17"/>
      <c r="C274" s="16"/>
      <c r="D274" s="16"/>
      <c r="E274" s="16"/>
      <c r="F274" s="18"/>
      <c r="G274" s="19"/>
      <c r="H274" s="16"/>
      <c r="I274" s="17"/>
      <c r="J274" s="16"/>
      <c r="K274" s="20" t="str">
        <f t="shared" si="20"/>
        <v/>
      </c>
      <c r="L274" s="20" t="str">
        <f t="shared" si="21"/>
        <v/>
      </c>
      <c r="M274" s="20" t="str">
        <f t="shared" si="22"/>
        <v/>
      </c>
      <c r="N274" s="21" t="str">
        <f>IF($A274="","",SUMIFS(Receipts!$D:$D,Receipts!$B:$B,$A274,Receipts!$C:$C,$D274))</f>
        <v/>
      </c>
      <c r="O274" s="21" t="str">
        <f t="shared" si="23"/>
        <v/>
      </c>
      <c r="P274" s="20" t="str">
        <f t="shared" si="24"/>
        <v/>
      </c>
      <c r="Q274" s="22" t="str">
        <f>IF($A274="","",IF($J274="Yes","Short-closed",IF($O274=0,"Closed",IF(AND($I274&lt;&gt;"",Settings!$B$5&gt;$I274),"Overdue",IF($N274&gt;0,"Part received","Open")))))</f>
        <v/>
      </c>
      <c r="R274" s="22" t="str">
        <f>IF($Q274="Overdue",Settings!$B$5-$I274,"")</f>
        <v/>
      </c>
    </row>
    <row r="275" spans="1:18" x14ac:dyDescent="0.3">
      <c r="A275" s="16"/>
      <c r="B275" s="17"/>
      <c r="C275" s="16"/>
      <c r="D275" s="16"/>
      <c r="E275" s="16"/>
      <c r="F275" s="18"/>
      <c r="G275" s="19"/>
      <c r="H275" s="16"/>
      <c r="I275" s="17"/>
      <c r="J275" s="16"/>
      <c r="K275" s="20" t="str">
        <f t="shared" si="20"/>
        <v/>
      </c>
      <c r="L275" s="20" t="str">
        <f t="shared" si="21"/>
        <v/>
      </c>
      <c r="M275" s="20" t="str">
        <f t="shared" si="22"/>
        <v/>
      </c>
      <c r="N275" s="21" t="str">
        <f>IF($A275="","",SUMIFS(Receipts!$D:$D,Receipts!$B:$B,$A275,Receipts!$C:$C,$D275))</f>
        <v/>
      </c>
      <c r="O275" s="21" t="str">
        <f t="shared" si="23"/>
        <v/>
      </c>
      <c r="P275" s="20" t="str">
        <f t="shared" si="24"/>
        <v/>
      </c>
      <c r="Q275" s="22" t="str">
        <f>IF($A275="","",IF($J275="Yes","Short-closed",IF($O275=0,"Closed",IF(AND($I275&lt;&gt;"",Settings!$B$5&gt;$I275),"Overdue",IF($N275&gt;0,"Part received","Open")))))</f>
        <v/>
      </c>
      <c r="R275" s="22" t="str">
        <f>IF($Q275="Overdue",Settings!$B$5-$I275,"")</f>
        <v/>
      </c>
    </row>
    <row r="276" spans="1:18" x14ac:dyDescent="0.3">
      <c r="A276" s="16"/>
      <c r="B276" s="17"/>
      <c r="C276" s="16"/>
      <c r="D276" s="16"/>
      <c r="E276" s="16"/>
      <c r="F276" s="18"/>
      <c r="G276" s="19"/>
      <c r="H276" s="16"/>
      <c r="I276" s="17"/>
      <c r="J276" s="16"/>
      <c r="K276" s="20" t="str">
        <f t="shared" si="20"/>
        <v/>
      </c>
      <c r="L276" s="20" t="str">
        <f t="shared" si="21"/>
        <v/>
      </c>
      <c r="M276" s="20" t="str">
        <f t="shared" si="22"/>
        <v/>
      </c>
      <c r="N276" s="21" t="str">
        <f>IF($A276="","",SUMIFS(Receipts!$D:$D,Receipts!$B:$B,$A276,Receipts!$C:$C,$D276))</f>
        <v/>
      </c>
      <c r="O276" s="21" t="str">
        <f t="shared" si="23"/>
        <v/>
      </c>
      <c r="P276" s="20" t="str">
        <f t="shared" si="24"/>
        <v/>
      </c>
      <c r="Q276" s="22" t="str">
        <f>IF($A276="","",IF($J276="Yes","Short-closed",IF($O276=0,"Closed",IF(AND($I276&lt;&gt;"",Settings!$B$5&gt;$I276),"Overdue",IF($N276&gt;0,"Part received","Open")))))</f>
        <v/>
      </c>
      <c r="R276" s="22" t="str">
        <f>IF($Q276="Overdue",Settings!$B$5-$I276,"")</f>
        <v/>
      </c>
    </row>
    <row r="277" spans="1:18" x14ac:dyDescent="0.3">
      <c r="A277" s="16"/>
      <c r="B277" s="17"/>
      <c r="C277" s="16"/>
      <c r="D277" s="16"/>
      <c r="E277" s="16"/>
      <c r="F277" s="18"/>
      <c r="G277" s="19"/>
      <c r="H277" s="16"/>
      <c r="I277" s="17"/>
      <c r="J277" s="16"/>
      <c r="K277" s="20" t="str">
        <f t="shared" si="20"/>
        <v/>
      </c>
      <c r="L277" s="20" t="str">
        <f t="shared" si="21"/>
        <v/>
      </c>
      <c r="M277" s="20" t="str">
        <f t="shared" si="22"/>
        <v/>
      </c>
      <c r="N277" s="21" t="str">
        <f>IF($A277="","",SUMIFS(Receipts!$D:$D,Receipts!$B:$B,$A277,Receipts!$C:$C,$D277))</f>
        <v/>
      </c>
      <c r="O277" s="21" t="str">
        <f t="shared" si="23"/>
        <v/>
      </c>
      <c r="P277" s="20" t="str">
        <f t="shared" si="24"/>
        <v/>
      </c>
      <c r="Q277" s="22" t="str">
        <f>IF($A277="","",IF($J277="Yes","Short-closed",IF($O277=0,"Closed",IF(AND($I277&lt;&gt;"",Settings!$B$5&gt;$I277),"Overdue",IF($N277&gt;0,"Part received","Open")))))</f>
        <v/>
      </c>
      <c r="R277" s="22" t="str">
        <f>IF($Q277="Overdue",Settings!$B$5-$I277,"")</f>
        <v/>
      </c>
    </row>
    <row r="278" spans="1:18" x14ac:dyDescent="0.3">
      <c r="A278" s="16"/>
      <c r="B278" s="17"/>
      <c r="C278" s="16"/>
      <c r="D278" s="16"/>
      <c r="E278" s="16"/>
      <c r="F278" s="18"/>
      <c r="G278" s="19"/>
      <c r="H278" s="16"/>
      <c r="I278" s="17"/>
      <c r="J278" s="16"/>
      <c r="K278" s="20" t="str">
        <f t="shared" si="20"/>
        <v/>
      </c>
      <c r="L278" s="20" t="str">
        <f t="shared" si="21"/>
        <v/>
      </c>
      <c r="M278" s="20" t="str">
        <f t="shared" si="22"/>
        <v/>
      </c>
      <c r="N278" s="21" t="str">
        <f>IF($A278="","",SUMIFS(Receipts!$D:$D,Receipts!$B:$B,$A278,Receipts!$C:$C,$D278))</f>
        <v/>
      </c>
      <c r="O278" s="21" t="str">
        <f t="shared" si="23"/>
        <v/>
      </c>
      <c r="P278" s="20" t="str">
        <f t="shared" si="24"/>
        <v/>
      </c>
      <c r="Q278" s="22" t="str">
        <f>IF($A278="","",IF($J278="Yes","Short-closed",IF($O278=0,"Closed",IF(AND($I278&lt;&gt;"",Settings!$B$5&gt;$I278),"Overdue",IF($N278&gt;0,"Part received","Open")))))</f>
        <v/>
      </c>
      <c r="R278" s="22" t="str">
        <f>IF($Q278="Overdue",Settings!$B$5-$I278,"")</f>
        <v/>
      </c>
    </row>
    <row r="279" spans="1:18" x14ac:dyDescent="0.3">
      <c r="A279" s="16"/>
      <c r="B279" s="17"/>
      <c r="C279" s="16"/>
      <c r="D279" s="16"/>
      <c r="E279" s="16"/>
      <c r="F279" s="18"/>
      <c r="G279" s="19"/>
      <c r="H279" s="16"/>
      <c r="I279" s="17"/>
      <c r="J279" s="16"/>
      <c r="K279" s="20" t="str">
        <f t="shared" si="20"/>
        <v/>
      </c>
      <c r="L279" s="20" t="str">
        <f t="shared" si="21"/>
        <v/>
      </c>
      <c r="M279" s="20" t="str">
        <f t="shared" si="22"/>
        <v/>
      </c>
      <c r="N279" s="21" t="str">
        <f>IF($A279="","",SUMIFS(Receipts!$D:$D,Receipts!$B:$B,$A279,Receipts!$C:$C,$D279))</f>
        <v/>
      </c>
      <c r="O279" s="21" t="str">
        <f t="shared" si="23"/>
        <v/>
      </c>
      <c r="P279" s="20" t="str">
        <f t="shared" si="24"/>
        <v/>
      </c>
      <c r="Q279" s="22" t="str">
        <f>IF($A279="","",IF($J279="Yes","Short-closed",IF($O279=0,"Closed",IF(AND($I279&lt;&gt;"",Settings!$B$5&gt;$I279),"Overdue",IF($N279&gt;0,"Part received","Open")))))</f>
        <v/>
      </c>
      <c r="R279" s="22" t="str">
        <f>IF($Q279="Overdue",Settings!$B$5-$I279,"")</f>
        <v/>
      </c>
    </row>
    <row r="280" spans="1:18" x14ac:dyDescent="0.3">
      <c r="A280" s="16"/>
      <c r="B280" s="17"/>
      <c r="C280" s="16"/>
      <c r="D280" s="16"/>
      <c r="E280" s="16"/>
      <c r="F280" s="18"/>
      <c r="G280" s="19"/>
      <c r="H280" s="16"/>
      <c r="I280" s="17"/>
      <c r="J280" s="16"/>
      <c r="K280" s="20" t="str">
        <f t="shared" si="20"/>
        <v/>
      </c>
      <c r="L280" s="20" t="str">
        <f t="shared" si="21"/>
        <v/>
      </c>
      <c r="M280" s="20" t="str">
        <f t="shared" si="22"/>
        <v/>
      </c>
      <c r="N280" s="21" t="str">
        <f>IF($A280="","",SUMIFS(Receipts!$D:$D,Receipts!$B:$B,$A280,Receipts!$C:$C,$D280))</f>
        <v/>
      </c>
      <c r="O280" s="21" t="str">
        <f t="shared" si="23"/>
        <v/>
      </c>
      <c r="P280" s="20" t="str">
        <f t="shared" si="24"/>
        <v/>
      </c>
      <c r="Q280" s="22" t="str">
        <f>IF($A280="","",IF($J280="Yes","Short-closed",IF($O280=0,"Closed",IF(AND($I280&lt;&gt;"",Settings!$B$5&gt;$I280),"Overdue",IF($N280&gt;0,"Part received","Open")))))</f>
        <v/>
      </c>
      <c r="R280" s="22" t="str">
        <f>IF($Q280="Overdue",Settings!$B$5-$I280,"")</f>
        <v/>
      </c>
    </row>
    <row r="281" spans="1:18" x14ac:dyDescent="0.3">
      <c r="A281" s="16"/>
      <c r="B281" s="17"/>
      <c r="C281" s="16"/>
      <c r="D281" s="16"/>
      <c r="E281" s="16"/>
      <c r="F281" s="18"/>
      <c r="G281" s="19"/>
      <c r="H281" s="16"/>
      <c r="I281" s="17"/>
      <c r="J281" s="16"/>
      <c r="K281" s="20" t="str">
        <f t="shared" si="20"/>
        <v/>
      </c>
      <c r="L281" s="20" t="str">
        <f t="shared" si="21"/>
        <v/>
      </c>
      <c r="M281" s="20" t="str">
        <f t="shared" si="22"/>
        <v/>
      </c>
      <c r="N281" s="21" t="str">
        <f>IF($A281="","",SUMIFS(Receipts!$D:$D,Receipts!$B:$B,$A281,Receipts!$C:$C,$D281))</f>
        <v/>
      </c>
      <c r="O281" s="21" t="str">
        <f t="shared" si="23"/>
        <v/>
      </c>
      <c r="P281" s="20" t="str">
        <f t="shared" si="24"/>
        <v/>
      </c>
      <c r="Q281" s="22" t="str">
        <f>IF($A281="","",IF($J281="Yes","Short-closed",IF($O281=0,"Closed",IF(AND($I281&lt;&gt;"",Settings!$B$5&gt;$I281),"Overdue",IF($N281&gt;0,"Part received","Open")))))</f>
        <v/>
      </c>
      <c r="R281" s="22" t="str">
        <f>IF($Q281="Overdue",Settings!$B$5-$I281,"")</f>
        <v/>
      </c>
    </row>
    <row r="282" spans="1:18" x14ac:dyDescent="0.3">
      <c r="A282" s="16"/>
      <c r="B282" s="17"/>
      <c r="C282" s="16"/>
      <c r="D282" s="16"/>
      <c r="E282" s="16"/>
      <c r="F282" s="18"/>
      <c r="G282" s="19"/>
      <c r="H282" s="16"/>
      <c r="I282" s="17"/>
      <c r="J282" s="16"/>
      <c r="K282" s="20" t="str">
        <f t="shared" si="20"/>
        <v/>
      </c>
      <c r="L282" s="20" t="str">
        <f t="shared" si="21"/>
        <v/>
      </c>
      <c r="M282" s="20" t="str">
        <f t="shared" si="22"/>
        <v/>
      </c>
      <c r="N282" s="21" t="str">
        <f>IF($A282="","",SUMIFS(Receipts!$D:$D,Receipts!$B:$B,$A282,Receipts!$C:$C,$D282))</f>
        <v/>
      </c>
      <c r="O282" s="21" t="str">
        <f t="shared" si="23"/>
        <v/>
      </c>
      <c r="P282" s="20" t="str">
        <f t="shared" si="24"/>
        <v/>
      </c>
      <c r="Q282" s="22" t="str">
        <f>IF($A282="","",IF($J282="Yes","Short-closed",IF($O282=0,"Closed",IF(AND($I282&lt;&gt;"",Settings!$B$5&gt;$I282),"Overdue",IF($N282&gt;0,"Part received","Open")))))</f>
        <v/>
      </c>
      <c r="R282" s="22" t="str">
        <f>IF($Q282="Overdue",Settings!$B$5-$I282,"")</f>
        <v/>
      </c>
    </row>
    <row r="283" spans="1:18" x14ac:dyDescent="0.3">
      <c r="A283" s="16"/>
      <c r="B283" s="17"/>
      <c r="C283" s="16"/>
      <c r="D283" s="16"/>
      <c r="E283" s="16"/>
      <c r="F283" s="18"/>
      <c r="G283" s="19"/>
      <c r="H283" s="16"/>
      <c r="I283" s="17"/>
      <c r="J283" s="16"/>
      <c r="K283" s="20" t="str">
        <f t="shared" si="20"/>
        <v/>
      </c>
      <c r="L283" s="20" t="str">
        <f t="shared" si="21"/>
        <v/>
      </c>
      <c r="M283" s="20" t="str">
        <f t="shared" si="22"/>
        <v/>
      </c>
      <c r="N283" s="21" t="str">
        <f>IF($A283="","",SUMIFS(Receipts!$D:$D,Receipts!$B:$B,$A283,Receipts!$C:$C,$D283))</f>
        <v/>
      </c>
      <c r="O283" s="21" t="str">
        <f t="shared" si="23"/>
        <v/>
      </c>
      <c r="P283" s="20" t="str">
        <f t="shared" si="24"/>
        <v/>
      </c>
      <c r="Q283" s="22" t="str">
        <f>IF($A283="","",IF($J283="Yes","Short-closed",IF($O283=0,"Closed",IF(AND($I283&lt;&gt;"",Settings!$B$5&gt;$I283),"Overdue",IF($N283&gt;0,"Part received","Open")))))</f>
        <v/>
      </c>
      <c r="R283" s="22" t="str">
        <f>IF($Q283="Overdue",Settings!$B$5-$I283,"")</f>
        <v/>
      </c>
    </row>
    <row r="284" spans="1:18" x14ac:dyDescent="0.3">
      <c r="A284" s="16"/>
      <c r="B284" s="17"/>
      <c r="C284" s="16"/>
      <c r="D284" s="16"/>
      <c r="E284" s="16"/>
      <c r="F284" s="18"/>
      <c r="G284" s="19"/>
      <c r="H284" s="16"/>
      <c r="I284" s="17"/>
      <c r="J284" s="16"/>
      <c r="K284" s="20" t="str">
        <f t="shared" si="20"/>
        <v/>
      </c>
      <c r="L284" s="20" t="str">
        <f t="shared" si="21"/>
        <v/>
      </c>
      <c r="M284" s="20" t="str">
        <f t="shared" si="22"/>
        <v/>
      </c>
      <c r="N284" s="21" t="str">
        <f>IF($A284="","",SUMIFS(Receipts!$D:$D,Receipts!$B:$B,$A284,Receipts!$C:$C,$D284))</f>
        <v/>
      </c>
      <c r="O284" s="21" t="str">
        <f t="shared" si="23"/>
        <v/>
      </c>
      <c r="P284" s="20" t="str">
        <f t="shared" si="24"/>
        <v/>
      </c>
      <c r="Q284" s="22" t="str">
        <f>IF($A284="","",IF($J284="Yes","Short-closed",IF($O284=0,"Closed",IF(AND($I284&lt;&gt;"",Settings!$B$5&gt;$I284),"Overdue",IF($N284&gt;0,"Part received","Open")))))</f>
        <v/>
      </c>
      <c r="R284" s="22" t="str">
        <f>IF($Q284="Overdue",Settings!$B$5-$I284,"")</f>
        <v/>
      </c>
    </row>
    <row r="285" spans="1:18" x14ac:dyDescent="0.3">
      <c r="A285" s="16"/>
      <c r="B285" s="17"/>
      <c r="C285" s="16"/>
      <c r="D285" s="16"/>
      <c r="E285" s="16"/>
      <c r="F285" s="18"/>
      <c r="G285" s="19"/>
      <c r="H285" s="16"/>
      <c r="I285" s="17"/>
      <c r="J285" s="16"/>
      <c r="K285" s="20" t="str">
        <f t="shared" si="20"/>
        <v/>
      </c>
      <c r="L285" s="20" t="str">
        <f t="shared" si="21"/>
        <v/>
      </c>
      <c r="M285" s="20" t="str">
        <f t="shared" si="22"/>
        <v/>
      </c>
      <c r="N285" s="21" t="str">
        <f>IF($A285="","",SUMIFS(Receipts!$D:$D,Receipts!$B:$B,$A285,Receipts!$C:$C,$D285))</f>
        <v/>
      </c>
      <c r="O285" s="21" t="str">
        <f t="shared" si="23"/>
        <v/>
      </c>
      <c r="P285" s="20" t="str">
        <f t="shared" si="24"/>
        <v/>
      </c>
      <c r="Q285" s="22" t="str">
        <f>IF($A285="","",IF($J285="Yes","Short-closed",IF($O285=0,"Closed",IF(AND($I285&lt;&gt;"",Settings!$B$5&gt;$I285),"Overdue",IF($N285&gt;0,"Part received","Open")))))</f>
        <v/>
      </c>
      <c r="R285" s="22" t="str">
        <f>IF($Q285="Overdue",Settings!$B$5-$I285,"")</f>
        <v/>
      </c>
    </row>
    <row r="286" spans="1:18" x14ac:dyDescent="0.3">
      <c r="A286" s="16"/>
      <c r="B286" s="17"/>
      <c r="C286" s="16"/>
      <c r="D286" s="16"/>
      <c r="E286" s="16"/>
      <c r="F286" s="18"/>
      <c r="G286" s="19"/>
      <c r="H286" s="16"/>
      <c r="I286" s="17"/>
      <c r="J286" s="16"/>
      <c r="K286" s="20" t="str">
        <f t="shared" si="20"/>
        <v/>
      </c>
      <c r="L286" s="20" t="str">
        <f t="shared" si="21"/>
        <v/>
      </c>
      <c r="M286" s="20" t="str">
        <f t="shared" si="22"/>
        <v/>
      </c>
      <c r="N286" s="21" t="str">
        <f>IF($A286="","",SUMIFS(Receipts!$D:$D,Receipts!$B:$B,$A286,Receipts!$C:$C,$D286))</f>
        <v/>
      </c>
      <c r="O286" s="21" t="str">
        <f t="shared" si="23"/>
        <v/>
      </c>
      <c r="P286" s="20" t="str">
        <f t="shared" si="24"/>
        <v/>
      </c>
      <c r="Q286" s="22" t="str">
        <f>IF($A286="","",IF($J286="Yes","Short-closed",IF($O286=0,"Closed",IF(AND($I286&lt;&gt;"",Settings!$B$5&gt;$I286),"Overdue",IF($N286&gt;0,"Part received","Open")))))</f>
        <v/>
      </c>
      <c r="R286" s="22" t="str">
        <f>IF($Q286="Overdue",Settings!$B$5-$I286,"")</f>
        <v/>
      </c>
    </row>
    <row r="287" spans="1:18" x14ac:dyDescent="0.3">
      <c r="A287" s="16"/>
      <c r="B287" s="17"/>
      <c r="C287" s="16"/>
      <c r="D287" s="16"/>
      <c r="E287" s="16"/>
      <c r="F287" s="18"/>
      <c r="G287" s="19"/>
      <c r="H287" s="16"/>
      <c r="I287" s="17"/>
      <c r="J287" s="16"/>
      <c r="K287" s="20" t="str">
        <f t="shared" si="20"/>
        <v/>
      </c>
      <c r="L287" s="20" t="str">
        <f t="shared" si="21"/>
        <v/>
      </c>
      <c r="M287" s="20" t="str">
        <f t="shared" si="22"/>
        <v/>
      </c>
      <c r="N287" s="21" t="str">
        <f>IF($A287="","",SUMIFS(Receipts!$D:$D,Receipts!$B:$B,$A287,Receipts!$C:$C,$D287))</f>
        <v/>
      </c>
      <c r="O287" s="21" t="str">
        <f t="shared" si="23"/>
        <v/>
      </c>
      <c r="P287" s="20" t="str">
        <f t="shared" si="24"/>
        <v/>
      </c>
      <c r="Q287" s="22" t="str">
        <f>IF($A287="","",IF($J287="Yes","Short-closed",IF($O287=0,"Closed",IF(AND($I287&lt;&gt;"",Settings!$B$5&gt;$I287),"Overdue",IF($N287&gt;0,"Part received","Open")))))</f>
        <v/>
      </c>
      <c r="R287" s="22" t="str">
        <f>IF($Q287="Overdue",Settings!$B$5-$I287,"")</f>
        <v/>
      </c>
    </row>
    <row r="288" spans="1:18" x14ac:dyDescent="0.3">
      <c r="A288" s="16"/>
      <c r="B288" s="17"/>
      <c r="C288" s="16"/>
      <c r="D288" s="16"/>
      <c r="E288" s="16"/>
      <c r="F288" s="18"/>
      <c r="G288" s="19"/>
      <c r="H288" s="16"/>
      <c r="I288" s="17"/>
      <c r="J288" s="16"/>
      <c r="K288" s="20" t="str">
        <f t="shared" si="20"/>
        <v/>
      </c>
      <c r="L288" s="20" t="str">
        <f t="shared" si="21"/>
        <v/>
      </c>
      <c r="M288" s="20" t="str">
        <f t="shared" si="22"/>
        <v/>
      </c>
      <c r="N288" s="21" t="str">
        <f>IF($A288="","",SUMIFS(Receipts!$D:$D,Receipts!$B:$B,$A288,Receipts!$C:$C,$D288))</f>
        <v/>
      </c>
      <c r="O288" s="21" t="str">
        <f t="shared" si="23"/>
        <v/>
      </c>
      <c r="P288" s="20" t="str">
        <f t="shared" si="24"/>
        <v/>
      </c>
      <c r="Q288" s="22" t="str">
        <f>IF($A288="","",IF($J288="Yes","Short-closed",IF($O288=0,"Closed",IF(AND($I288&lt;&gt;"",Settings!$B$5&gt;$I288),"Overdue",IF($N288&gt;0,"Part received","Open")))))</f>
        <v/>
      </c>
      <c r="R288" s="22" t="str">
        <f>IF($Q288="Overdue",Settings!$B$5-$I288,"")</f>
        <v/>
      </c>
    </row>
    <row r="289" spans="1:18" x14ac:dyDescent="0.3">
      <c r="A289" s="16"/>
      <c r="B289" s="17"/>
      <c r="C289" s="16"/>
      <c r="D289" s="16"/>
      <c r="E289" s="16"/>
      <c r="F289" s="18"/>
      <c r="G289" s="19"/>
      <c r="H289" s="16"/>
      <c r="I289" s="17"/>
      <c r="J289" s="16"/>
      <c r="K289" s="20" t="str">
        <f t="shared" si="20"/>
        <v/>
      </c>
      <c r="L289" s="20" t="str">
        <f t="shared" si="21"/>
        <v/>
      </c>
      <c r="M289" s="20" t="str">
        <f t="shared" si="22"/>
        <v/>
      </c>
      <c r="N289" s="21" t="str">
        <f>IF($A289="","",SUMIFS(Receipts!$D:$D,Receipts!$B:$B,$A289,Receipts!$C:$C,$D289))</f>
        <v/>
      </c>
      <c r="O289" s="21" t="str">
        <f t="shared" si="23"/>
        <v/>
      </c>
      <c r="P289" s="20" t="str">
        <f t="shared" si="24"/>
        <v/>
      </c>
      <c r="Q289" s="22" t="str">
        <f>IF($A289="","",IF($J289="Yes","Short-closed",IF($O289=0,"Closed",IF(AND($I289&lt;&gt;"",Settings!$B$5&gt;$I289),"Overdue",IF($N289&gt;0,"Part received","Open")))))</f>
        <v/>
      </c>
      <c r="R289" s="22" t="str">
        <f>IF($Q289="Overdue",Settings!$B$5-$I289,"")</f>
        <v/>
      </c>
    </row>
    <row r="290" spans="1:18" x14ac:dyDescent="0.3">
      <c r="A290" s="16"/>
      <c r="B290" s="17"/>
      <c r="C290" s="16"/>
      <c r="D290" s="16"/>
      <c r="E290" s="16"/>
      <c r="F290" s="18"/>
      <c r="G290" s="19"/>
      <c r="H290" s="16"/>
      <c r="I290" s="17"/>
      <c r="J290" s="16"/>
      <c r="K290" s="20" t="str">
        <f t="shared" si="20"/>
        <v/>
      </c>
      <c r="L290" s="20" t="str">
        <f t="shared" si="21"/>
        <v/>
      </c>
      <c r="M290" s="20" t="str">
        <f t="shared" si="22"/>
        <v/>
      </c>
      <c r="N290" s="21" t="str">
        <f>IF($A290="","",SUMIFS(Receipts!$D:$D,Receipts!$B:$B,$A290,Receipts!$C:$C,$D290))</f>
        <v/>
      </c>
      <c r="O290" s="21" t="str">
        <f t="shared" si="23"/>
        <v/>
      </c>
      <c r="P290" s="20" t="str">
        <f t="shared" si="24"/>
        <v/>
      </c>
      <c r="Q290" s="22" t="str">
        <f>IF($A290="","",IF($J290="Yes","Short-closed",IF($O290=0,"Closed",IF(AND($I290&lt;&gt;"",Settings!$B$5&gt;$I290),"Overdue",IF($N290&gt;0,"Part received","Open")))))</f>
        <v/>
      </c>
      <c r="R290" s="22" t="str">
        <f>IF($Q290="Overdue",Settings!$B$5-$I290,"")</f>
        <v/>
      </c>
    </row>
    <row r="291" spans="1:18" x14ac:dyDescent="0.3">
      <c r="A291" s="16"/>
      <c r="B291" s="17"/>
      <c r="C291" s="16"/>
      <c r="D291" s="16"/>
      <c r="E291" s="16"/>
      <c r="F291" s="18"/>
      <c r="G291" s="19"/>
      <c r="H291" s="16"/>
      <c r="I291" s="17"/>
      <c r="J291" s="16"/>
      <c r="K291" s="20" t="str">
        <f t="shared" si="20"/>
        <v/>
      </c>
      <c r="L291" s="20" t="str">
        <f t="shared" si="21"/>
        <v/>
      </c>
      <c r="M291" s="20" t="str">
        <f t="shared" si="22"/>
        <v/>
      </c>
      <c r="N291" s="21" t="str">
        <f>IF($A291="","",SUMIFS(Receipts!$D:$D,Receipts!$B:$B,$A291,Receipts!$C:$C,$D291))</f>
        <v/>
      </c>
      <c r="O291" s="21" t="str">
        <f t="shared" si="23"/>
        <v/>
      </c>
      <c r="P291" s="20" t="str">
        <f t="shared" si="24"/>
        <v/>
      </c>
      <c r="Q291" s="22" t="str">
        <f>IF($A291="","",IF($J291="Yes","Short-closed",IF($O291=0,"Closed",IF(AND($I291&lt;&gt;"",Settings!$B$5&gt;$I291),"Overdue",IF($N291&gt;0,"Part received","Open")))))</f>
        <v/>
      </c>
      <c r="R291" s="22" t="str">
        <f>IF($Q291="Overdue",Settings!$B$5-$I291,"")</f>
        <v/>
      </c>
    </row>
    <row r="292" spans="1:18" x14ac:dyDescent="0.3">
      <c r="A292" s="16"/>
      <c r="B292" s="17"/>
      <c r="C292" s="16"/>
      <c r="D292" s="16"/>
      <c r="E292" s="16"/>
      <c r="F292" s="18"/>
      <c r="G292" s="19"/>
      <c r="H292" s="16"/>
      <c r="I292" s="17"/>
      <c r="J292" s="16"/>
      <c r="K292" s="20" t="str">
        <f t="shared" si="20"/>
        <v/>
      </c>
      <c r="L292" s="20" t="str">
        <f t="shared" si="21"/>
        <v/>
      </c>
      <c r="M292" s="20" t="str">
        <f t="shared" si="22"/>
        <v/>
      </c>
      <c r="N292" s="21" t="str">
        <f>IF($A292="","",SUMIFS(Receipts!$D:$D,Receipts!$B:$B,$A292,Receipts!$C:$C,$D292))</f>
        <v/>
      </c>
      <c r="O292" s="21" t="str">
        <f t="shared" si="23"/>
        <v/>
      </c>
      <c r="P292" s="20" t="str">
        <f t="shared" si="24"/>
        <v/>
      </c>
      <c r="Q292" s="22" t="str">
        <f>IF($A292="","",IF($J292="Yes","Short-closed",IF($O292=0,"Closed",IF(AND($I292&lt;&gt;"",Settings!$B$5&gt;$I292),"Overdue",IF($N292&gt;0,"Part received","Open")))))</f>
        <v/>
      </c>
      <c r="R292" s="22" t="str">
        <f>IF($Q292="Overdue",Settings!$B$5-$I292,"")</f>
        <v/>
      </c>
    </row>
    <row r="293" spans="1:18" x14ac:dyDescent="0.3">
      <c r="A293" s="16"/>
      <c r="B293" s="17"/>
      <c r="C293" s="16"/>
      <c r="D293" s="16"/>
      <c r="E293" s="16"/>
      <c r="F293" s="18"/>
      <c r="G293" s="19"/>
      <c r="H293" s="16"/>
      <c r="I293" s="17"/>
      <c r="J293" s="16"/>
      <c r="K293" s="20" t="str">
        <f t="shared" si="20"/>
        <v/>
      </c>
      <c r="L293" s="20" t="str">
        <f t="shared" si="21"/>
        <v/>
      </c>
      <c r="M293" s="20" t="str">
        <f t="shared" si="22"/>
        <v/>
      </c>
      <c r="N293" s="21" t="str">
        <f>IF($A293="","",SUMIFS(Receipts!$D:$D,Receipts!$B:$B,$A293,Receipts!$C:$C,$D293))</f>
        <v/>
      </c>
      <c r="O293" s="21" t="str">
        <f t="shared" si="23"/>
        <v/>
      </c>
      <c r="P293" s="20" t="str">
        <f t="shared" si="24"/>
        <v/>
      </c>
      <c r="Q293" s="22" t="str">
        <f>IF($A293="","",IF($J293="Yes","Short-closed",IF($O293=0,"Closed",IF(AND($I293&lt;&gt;"",Settings!$B$5&gt;$I293),"Overdue",IF($N293&gt;0,"Part received","Open")))))</f>
        <v/>
      </c>
      <c r="R293" s="22" t="str">
        <f>IF($Q293="Overdue",Settings!$B$5-$I293,"")</f>
        <v/>
      </c>
    </row>
    <row r="294" spans="1:18" x14ac:dyDescent="0.3">
      <c r="A294" s="16"/>
      <c r="B294" s="17"/>
      <c r="C294" s="16"/>
      <c r="D294" s="16"/>
      <c r="E294" s="16"/>
      <c r="F294" s="18"/>
      <c r="G294" s="19"/>
      <c r="H294" s="16"/>
      <c r="I294" s="17"/>
      <c r="J294" s="16"/>
      <c r="K294" s="20" t="str">
        <f t="shared" si="20"/>
        <v/>
      </c>
      <c r="L294" s="20" t="str">
        <f t="shared" si="21"/>
        <v/>
      </c>
      <c r="M294" s="20" t="str">
        <f t="shared" si="22"/>
        <v/>
      </c>
      <c r="N294" s="21" t="str">
        <f>IF($A294="","",SUMIFS(Receipts!$D:$D,Receipts!$B:$B,$A294,Receipts!$C:$C,$D294))</f>
        <v/>
      </c>
      <c r="O294" s="21" t="str">
        <f t="shared" si="23"/>
        <v/>
      </c>
      <c r="P294" s="20" t="str">
        <f t="shared" si="24"/>
        <v/>
      </c>
      <c r="Q294" s="22" t="str">
        <f>IF($A294="","",IF($J294="Yes","Short-closed",IF($O294=0,"Closed",IF(AND($I294&lt;&gt;"",Settings!$B$5&gt;$I294),"Overdue",IF($N294&gt;0,"Part received","Open")))))</f>
        <v/>
      </c>
      <c r="R294" s="22" t="str">
        <f>IF($Q294="Overdue",Settings!$B$5-$I294,"")</f>
        <v/>
      </c>
    </row>
    <row r="295" spans="1:18" x14ac:dyDescent="0.3">
      <c r="A295" s="16"/>
      <c r="B295" s="17"/>
      <c r="C295" s="16"/>
      <c r="D295" s="16"/>
      <c r="E295" s="16"/>
      <c r="F295" s="18"/>
      <c r="G295" s="19"/>
      <c r="H295" s="16"/>
      <c r="I295" s="17"/>
      <c r="J295" s="16"/>
      <c r="K295" s="20" t="str">
        <f t="shared" si="20"/>
        <v/>
      </c>
      <c r="L295" s="20" t="str">
        <f t="shared" si="21"/>
        <v/>
      </c>
      <c r="M295" s="20" t="str">
        <f t="shared" si="22"/>
        <v/>
      </c>
      <c r="N295" s="21" t="str">
        <f>IF($A295="","",SUMIFS(Receipts!$D:$D,Receipts!$B:$B,$A295,Receipts!$C:$C,$D295))</f>
        <v/>
      </c>
      <c r="O295" s="21" t="str">
        <f t="shared" si="23"/>
        <v/>
      </c>
      <c r="P295" s="20" t="str">
        <f t="shared" si="24"/>
        <v/>
      </c>
      <c r="Q295" s="22" t="str">
        <f>IF($A295="","",IF($J295="Yes","Short-closed",IF($O295=0,"Closed",IF(AND($I295&lt;&gt;"",Settings!$B$5&gt;$I295),"Overdue",IF($N295&gt;0,"Part received","Open")))))</f>
        <v/>
      </c>
      <c r="R295" s="22" t="str">
        <f>IF($Q295="Overdue",Settings!$B$5-$I295,"")</f>
        <v/>
      </c>
    </row>
    <row r="296" spans="1:18" x14ac:dyDescent="0.3">
      <c r="A296" s="16"/>
      <c r="B296" s="17"/>
      <c r="C296" s="16"/>
      <c r="D296" s="16"/>
      <c r="E296" s="16"/>
      <c r="F296" s="18"/>
      <c r="G296" s="19"/>
      <c r="H296" s="16"/>
      <c r="I296" s="17"/>
      <c r="J296" s="16"/>
      <c r="K296" s="20" t="str">
        <f t="shared" si="20"/>
        <v/>
      </c>
      <c r="L296" s="20" t="str">
        <f t="shared" si="21"/>
        <v/>
      </c>
      <c r="M296" s="20" t="str">
        <f t="shared" si="22"/>
        <v/>
      </c>
      <c r="N296" s="21" t="str">
        <f>IF($A296="","",SUMIFS(Receipts!$D:$D,Receipts!$B:$B,$A296,Receipts!$C:$C,$D296))</f>
        <v/>
      </c>
      <c r="O296" s="21" t="str">
        <f t="shared" si="23"/>
        <v/>
      </c>
      <c r="P296" s="20" t="str">
        <f t="shared" si="24"/>
        <v/>
      </c>
      <c r="Q296" s="22" t="str">
        <f>IF($A296="","",IF($J296="Yes","Short-closed",IF($O296=0,"Closed",IF(AND($I296&lt;&gt;"",Settings!$B$5&gt;$I296),"Overdue",IF($N296&gt;0,"Part received","Open")))))</f>
        <v/>
      </c>
      <c r="R296" s="22" t="str">
        <f>IF($Q296="Overdue",Settings!$B$5-$I296,"")</f>
        <v/>
      </c>
    </row>
    <row r="297" spans="1:18" x14ac:dyDescent="0.3">
      <c r="A297" s="16"/>
      <c r="B297" s="17"/>
      <c r="C297" s="16"/>
      <c r="D297" s="16"/>
      <c r="E297" s="16"/>
      <c r="F297" s="18"/>
      <c r="G297" s="19"/>
      <c r="H297" s="16"/>
      <c r="I297" s="17"/>
      <c r="J297" s="16"/>
      <c r="K297" s="20" t="str">
        <f t="shared" si="20"/>
        <v/>
      </c>
      <c r="L297" s="20" t="str">
        <f t="shared" si="21"/>
        <v/>
      </c>
      <c r="M297" s="20" t="str">
        <f t="shared" si="22"/>
        <v/>
      </c>
      <c r="N297" s="21" t="str">
        <f>IF($A297="","",SUMIFS(Receipts!$D:$D,Receipts!$B:$B,$A297,Receipts!$C:$C,$D297))</f>
        <v/>
      </c>
      <c r="O297" s="21" t="str">
        <f t="shared" si="23"/>
        <v/>
      </c>
      <c r="P297" s="20" t="str">
        <f t="shared" si="24"/>
        <v/>
      </c>
      <c r="Q297" s="22" t="str">
        <f>IF($A297="","",IF($J297="Yes","Short-closed",IF($O297=0,"Closed",IF(AND($I297&lt;&gt;"",Settings!$B$5&gt;$I297),"Overdue",IF($N297&gt;0,"Part received","Open")))))</f>
        <v/>
      </c>
      <c r="R297" s="22" t="str">
        <f>IF($Q297="Overdue",Settings!$B$5-$I297,"")</f>
        <v/>
      </c>
    </row>
    <row r="298" spans="1:18" x14ac:dyDescent="0.3">
      <c r="A298" s="16"/>
      <c r="B298" s="17"/>
      <c r="C298" s="16"/>
      <c r="D298" s="16"/>
      <c r="E298" s="16"/>
      <c r="F298" s="18"/>
      <c r="G298" s="19"/>
      <c r="H298" s="16"/>
      <c r="I298" s="17"/>
      <c r="J298" s="16"/>
      <c r="K298" s="20" t="str">
        <f t="shared" si="20"/>
        <v/>
      </c>
      <c r="L298" s="20" t="str">
        <f t="shared" si="21"/>
        <v/>
      </c>
      <c r="M298" s="20" t="str">
        <f t="shared" si="22"/>
        <v/>
      </c>
      <c r="N298" s="21" t="str">
        <f>IF($A298="","",SUMIFS(Receipts!$D:$D,Receipts!$B:$B,$A298,Receipts!$C:$C,$D298))</f>
        <v/>
      </c>
      <c r="O298" s="21" t="str">
        <f t="shared" si="23"/>
        <v/>
      </c>
      <c r="P298" s="20" t="str">
        <f t="shared" si="24"/>
        <v/>
      </c>
      <c r="Q298" s="22" t="str">
        <f>IF($A298="","",IF($J298="Yes","Short-closed",IF($O298=0,"Closed",IF(AND($I298&lt;&gt;"",Settings!$B$5&gt;$I298),"Overdue",IF($N298&gt;0,"Part received","Open")))))</f>
        <v/>
      </c>
      <c r="R298" s="22" t="str">
        <f>IF($Q298="Overdue",Settings!$B$5-$I298,"")</f>
        <v/>
      </c>
    </row>
    <row r="299" spans="1:18" x14ac:dyDescent="0.3">
      <c r="A299" s="16"/>
      <c r="B299" s="17"/>
      <c r="C299" s="16"/>
      <c r="D299" s="16"/>
      <c r="E299" s="16"/>
      <c r="F299" s="18"/>
      <c r="G299" s="19"/>
      <c r="H299" s="16"/>
      <c r="I299" s="17"/>
      <c r="J299" s="16"/>
      <c r="K299" s="20" t="str">
        <f t="shared" si="20"/>
        <v/>
      </c>
      <c r="L299" s="20" t="str">
        <f t="shared" si="21"/>
        <v/>
      </c>
      <c r="M299" s="20" t="str">
        <f t="shared" si="22"/>
        <v/>
      </c>
      <c r="N299" s="21" t="str">
        <f>IF($A299="","",SUMIFS(Receipts!$D:$D,Receipts!$B:$B,$A299,Receipts!$C:$C,$D299))</f>
        <v/>
      </c>
      <c r="O299" s="21" t="str">
        <f t="shared" si="23"/>
        <v/>
      </c>
      <c r="P299" s="20" t="str">
        <f t="shared" si="24"/>
        <v/>
      </c>
      <c r="Q299" s="22" t="str">
        <f>IF($A299="","",IF($J299="Yes","Short-closed",IF($O299=0,"Closed",IF(AND($I299&lt;&gt;"",Settings!$B$5&gt;$I299),"Overdue",IF($N299&gt;0,"Part received","Open")))))</f>
        <v/>
      </c>
      <c r="R299" s="22" t="str">
        <f>IF($Q299="Overdue",Settings!$B$5-$I299,"")</f>
        <v/>
      </c>
    </row>
    <row r="300" spans="1:18" x14ac:dyDescent="0.3">
      <c r="A300" s="16"/>
      <c r="B300" s="17"/>
      <c r="C300" s="16"/>
      <c r="D300" s="16"/>
      <c r="E300" s="16"/>
      <c r="F300" s="18"/>
      <c r="G300" s="19"/>
      <c r="H300" s="16"/>
      <c r="I300" s="17"/>
      <c r="J300" s="16"/>
      <c r="K300" s="20" t="str">
        <f t="shared" si="20"/>
        <v/>
      </c>
      <c r="L300" s="20" t="str">
        <f t="shared" si="21"/>
        <v/>
      </c>
      <c r="M300" s="20" t="str">
        <f t="shared" si="22"/>
        <v/>
      </c>
      <c r="N300" s="21" t="str">
        <f>IF($A300="","",SUMIFS(Receipts!$D:$D,Receipts!$B:$B,$A300,Receipts!$C:$C,$D300))</f>
        <v/>
      </c>
      <c r="O300" s="21" t="str">
        <f t="shared" si="23"/>
        <v/>
      </c>
      <c r="P300" s="20" t="str">
        <f t="shared" si="24"/>
        <v/>
      </c>
      <c r="Q300" s="22" t="str">
        <f>IF($A300="","",IF($J300="Yes","Short-closed",IF($O300=0,"Closed",IF(AND($I300&lt;&gt;"",Settings!$B$5&gt;$I300),"Overdue",IF($N300&gt;0,"Part received","Open")))))</f>
        <v/>
      </c>
      <c r="R300" s="22" t="str">
        <f>IF($Q300="Overdue",Settings!$B$5-$I300,"")</f>
        <v/>
      </c>
    </row>
    <row r="301" spans="1:18" x14ac:dyDescent="0.3">
      <c r="A301" s="16"/>
      <c r="B301" s="17"/>
      <c r="C301" s="16"/>
      <c r="D301" s="16"/>
      <c r="E301" s="16"/>
      <c r="F301" s="18"/>
      <c r="G301" s="19"/>
      <c r="H301" s="16"/>
      <c r="I301" s="17"/>
      <c r="J301" s="16"/>
      <c r="K301" s="20" t="str">
        <f t="shared" si="20"/>
        <v/>
      </c>
      <c r="L301" s="20" t="str">
        <f t="shared" si="21"/>
        <v/>
      </c>
      <c r="M301" s="20" t="str">
        <f t="shared" si="22"/>
        <v/>
      </c>
      <c r="N301" s="21" t="str">
        <f>IF($A301="","",SUMIFS(Receipts!$D:$D,Receipts!$B:$B,$A301,Receipts!$C:$C,$D301))</f>
        <v/>
      </c>
      <c r="O301" s="21" t="str">
        <f t="shared" si="23"/>
        <v/>
      </c>
      <c r="P301" s="20" t="str">
        <f t="shared" si="24"/>
        <v/>
      </c>
      <c r="Q301" s="22" t="str">
        <f>IF($A301="","",IF($J301="Yes","Short-closed",IF($O301=0,"Closed",IF(AND($I301&lt;&gt;"",Settings!$B$5&gt;$I301),"Overdue",IF($N301&gt;0,"Part received","Open")))))</f>
        <v/>
      </c>
      <c r="R301" s="22" t="str">
        <f>IF($Q301="Overdue",Settings!$B$5-$I301,"")</f>
        <v/>
      </c>
    </row>
    <row r="302" spans="1:18" x14ac:dyDescent="0.3">
      <c r="A302" s="16"/>
      <c r="B302" s="17"/>
      <c r="C302" s="16"/>
      <c r="D302" s="16"/>
      <c r="E302" s="16"/>
      <c r="F302" s="18"/>
      <c r="G302" s="19"/>
      <c r="H302" s="16"/>
      <c r="I302" s="17"/>
      <c r="J302" s="16"/>
      <c r="K302" s="20" t="str">
        <f t="shared" si="20"/>
        <v/>
      </c>
      <c r="L302" s="20" t="str">
        <f t="shared" si="21"/>
        <v/>
      </c>
      <c r="M302" s="20" t="str">
        <f t="shared" si="22"/>
        <v/>
      </c>
      <c r="N302" s="21" t="str">
        <f>IF($A302="","",SUMIFS(Receipts!$D:$D,Receipts!$B:$B,$A302,Receipts!$C:$C,$D302))</f>
        <v/>
      </c>
      <c r="O302" s="21" t="str">
        <f t="shared" si="23"/>
        <v/>
      </c>
      <c r="P302" s="20" t="str">
        <f t="shared" si="24"/>
        <v/>
      </c>
      <c r="Q302" s="22" t="str">
        <f>IF($A302="","",IF($J302="Yes","Short-closed",IF($O302=0,"Closed",IF(AND($I302&lt;&gt;"",Settings!$B$5&gt;$I302),"Overdue",IF($N302&gt;0,"Part received","Open")))))</f>
        <v/>
      </c>
      <c r="R302" s="22" t="str">
        <f>IF($Q302="Overdue",Settings!$B$5-$I302,"")</f>
        <v/>
      </c>
    </row>
    <row r="303" spans="1:18" x14ac:dyDescent="0.3">
      <c r="A303" s="16"/>
      <c r="B303" s="17"/>
      <c r="C303" s="16"/>
      <c r="D303" s="16"/>
      <c r="E303" s="16"/>
      <c r="F303" s="18"/>
      <c r="G303" s="19"/>
      <c r="H303" s="16"/>
      <c r="I303" s="17"/>
      <c r="J303" s="16"/>
      <c r="K303" s="20" t="str">
        <f t="shared" si="20"/>
        <v/>
      </c>
      <c r="L303" s="20" t="str">
        <f t="shared" si="21"/>
        <v/>
      </c>
      <c r="M303" s="20" t="str">
        <f t="shared" si="22"/>
        <v/>
      </c>
      <c r="N303" s="21" t="str">
        <f>IF($A303="","",SUMIFS(Receipts!$D:$D,Receipts!$B:$B,$A303,Receipts!$C:$C,$D303))</f>
        <v/>
      </c>
      <c r="O303" s="21" t="str">
        <f t="shared" si="23"/>
        <v/>
      </c>
      <c r="P303" s="20" t="str">
        <f t="shared" si="24"/>
        <v/>
      </c>
      <c r="Q303" s="22" t="str">
        <f>IF($A303="","",IF($J303="Yes","Short-closed",IF($O303=0,"Closed",IF(AND($I303&lt;&gt;"",Settings!$B$5&gt;$I303),"Overdue",IF($N303&gt;0,"Part received","Open")))))</f>
        <v/>
      </c>
      <c r="R303" s="22" t="str">
        <f>IF($Q303="Overdue",Settings!$B$5-$I303,"")</f>
        <v/>
      </c>
    </row>
    <row r="304" spans="1:18" x14ac:dyDescent="0.3">
      <c r="A304" s="16"/>
      <c r="B304" s="17"/>
      <c r="C304" s="16"/>
      <c r="D304" s="16"/>
      <c r="E304" s="16"/>
      <c r="F304" s="18"/>
      <c r="G304" s="19"/>
      <c r="H304" s="16"/>
      <c r="I304" s="17"/>
      <c r="J304" s="16"/>
      <c r="K304" s="20" t="str">
        <f t="shared" si="20"/>
        <v/>
      </c>
      <c r="L304" s="20" t="str">
        <f t="shared" si="21"/>
        <v/>
      </c>
      <c r="M304" s="20" t="str">
        <f t="shared" si="22"/>
        <v/>
      </c>
      <c r="N304" s="21" t="str">
        <f>IF($A304="","",SUMIFS(Receipts!$D:$D,Receipts!$B:$B,$A304,Receipts!$C:$C,$D304))</f>
        <v/>
      </c>
      <c r="O304" s="21" t="str">
        <f t="shared" si="23"/>
        <v/>
      </c>
      <c r="P304" s="20" t="str">
        <f t="shared" si="24"/>
        <v/>
      </c>
      <c r="Q304" s="22" t="str">
        <f>IF($A304="","",IF($J304="Yes","Short-closed",IF($O304=0,"Closed",IF(AND($I304&lt;&gt;"",Settings!$B$5&gt;$I304),"Overdue",IF($N304&gt;0,"Part received","Open")))))</f>
        <v/>
      </c>
      <c r="R304" s="22" t="str">
        <f>IF($Q304="Overdue",Settings!$B$5-$I304,"")</f>
        <v/>
      </c>
    </row>
    <row r="305" spans="1:18" x14ac:dyDescent="0.3">
      <c r="A305" s="16"/>
      <c r="B305" s="17"/>
      <c r="C305" s="16"/>
      <c r="D305" s="16"/>
      <c r="E305" s="16"/>
      <c r="F305" s="18"/>
      <c r="G305" s="19"/>
      <c r="H305" s="16"/>
      <c r="I305" s="17"/>
      <c r="J305" s="16"/>
      <c r="K305" s="20" t="str">
        <f t="shared" si="20"/>
        <v/>
      </c>
      <c r="L305" s="20" t="str">
        <f t="shared" si="21"/>
        <v/>
      </c>
      <c r="M305" s="20" t="str">
        <f t="shared" si="22"/>
        <v/>
      </c>
      <c r="N305" s="21" t="str">
        <f>IF($A305="","",SUMIFS(Receipts!$D:$D,Receipts!$B:$B,$A305,Receipts!$C:$C,$D305))</f>
        <v/>
      </c>
      <c r="O305" s="21" t="str">
        <f t="shared" si="23"/>
        <v/>
      </c>
      <c r="P305" s="20" t="str">
        <f t="shared" si="24"/>
        <v/>
      </c>
      <c r="Q305" s="22" t="str">
        <f>IF($A305="","",IF($J305="Yes","Short-closed",IF($O305=0,"Closed",IF(AND($I305&lt;&gt;"",Settings!$B$5&gt;$I305),"Overdue",IF($N305&gt;0,"Part received","Open")))))</f>
        <v/>
      </c>
      <c r="R305" s="22" t="str">
        <f>IF($Q305="Overdue",Settings!$B$5-$I305,"")</f>
        <v/>
      </c>
    </row>
    <row r="306" spans="1:18" x14ac:dyDescent="0.3">
      <c r="A306" s="16"/>
      <c r="B306" s="17"/>
      <c r="C306" s="16"/>
      <c r="D306" s="16"/>
      <c r="E306" s="16"/>
      <c r="F306" s="18"/>
      <c r="G306" s="19"/>
      <c r="H306" s="16"/>
      <c r="I306" s="17"/>
      <c r="J306" s="16"/>
      <c r="K306" s="20" t="str">
        <f t="shared" si="20"/>
        <v/>
      </c>
      <c r="L306" s="20" t="str">
        <f t="shared" si="21"/>
        <v/>
      </c>
      <c r="M306" s="20" t="str">
        <f t="shared" si="22"/>
        <v/>
      </c>
      <c r="N306" s="21" t="str">
        <f>IF($A306="","",SUMIFS(Receipts!$D:$D,Receipts!$B:$B,$A306,Receipts!$C:$C,$D306))</f>
        <v/>
      </c>
      <c r="O306" s="21" t="str">
        <f t="shared" si="23"/>
        <v/>
      </c>
      <c r="P306" s="20" t="str">
        <f t="shared" si="24"/>
        <v/>
      </c>
      <c r="Q306" s="22" t="str">
        <f>IF($A306="","",IF($J306="Yes","Short-closed",IF($O306=0,"Closed",IF(AND($I306&lt;&gt;"",Settings!$B$5&gt;$I306),"Overdue",IF($N306&gt;0,"Part received","Open")))))</f>
        <v/>
      </c>
      <c r="R306" s="22" t="str">
        <f>IF($Q306="Overdue",Settings!$B$5-$I306,"")</f>
        <v/>
      </c>
    </row>
    <row r="307" spans="1:18" x14ac:dyDescent="0.3">
      <c r="A307" s="16"/>
      <c r="B307" s="17"/>
      <c r="C307" s="16"/>
      <c r="D307" s="16"/>
      <c r="E307" s="16"/>
      <c r="F307" s="18"/>
      <c r="G307" s="19"/>
      <c r="H307" s="16"/>
      <c r="I307" s="17"/>
      <c r="J307" s="16"/>
      <c r="K307" s="20" t="str">
        <f t="shared" si="20"/>
        <v/>
      </c>
      <c r="L307" s="20" t="str">
        <f t="shared" si="21"/>
        <v/>
      </c>
      <c r="M307" s="20" t="str">
        <f t="shared" si="22"/>
        <v/>
      </c>
      <c r="N307" s="21" t="str">
        <f>IF($A307="","",SUMIFS(Receipts!$D:$D,Receipts!$B:$B,$A307,Receipts!$C:$C,$D307))</f>
        <v/>
      </c>
      <c r="O307" s="21" t="str">
        <f t="shared" si="23"/>
        <v/>
      </c>
      <c r="P307" s="20" t="str">
        <f t="shared" si="24"/>
        <v/>
      </c>
      <c r="Q307" s="22" t="str">
        <f>IF($A307="","",IF($J307="Yes","Short-closed",IF($O307=0,"Closed",IF(AND($I307&lt;&gt;"",Settings!$B$5&gt;$I307),"Overdue",IF($N307&gt;0,"Part received","Open")))))</f>
        <v/>
      </c>
      <c r="R307" s="22" t="str">
        <f>IF($Q307="Overdue",Settings!$B$5-$I307,"")</f>
        <v/>
      </c>
    </row>
    <row r="308" spans="1:18" x14ac:dyDescent="0.3">
      <c r="A308" s="16"/>
      <c r="B308" s="17"/>
      <c r="C308" s="16"/>
      <c r="D308" s="16"/>
      <c r="E308" s="16"/>
      <c r="F308" s="18"/>
      <c r="G308" s="19"/>
      <c r="H308" s="16"/>
      <c r="I308" s="17"/>
      <c r="J308" s="16"/>
      <c r="K308" s="20" t="str">
        <f t="shared" si="20"/>
        <v/>
      </c>
      <c r="L308" s="20" t="str">
        <f t="shared" si="21"/>
        <v/>
      </c>
      <c r="M308" s="20" t="str">
        <f t="shared" si="22"/>
        <v/>
      </c>
      <c r="N308" s="21" t="str">
        <f>IF($A308="","",SUMIFS(Receipts!$D:$D,Receipts!$B:$B,$A308,Receipts!$C:$C,$D308))</f>
        <v/>
      </c>
      <c r="O308" s="21" t="str">
        <f t="shared" si="23"/>
        <v/>
      </c>
      <c r="P308" s="20" t="str">
        <f t="shared" si="24"/>
        <v/>
      </c>
      <c r="Q308" s="22" t="str">
        <f>IF($A308="","",IF($J308="Yes","Short-closed",IF($O308=0,"Closed",IF(AND($I308&lt;&gt;"",Settings!$B$5&gt;$I308),"Overdue",IF($N308&gt;0,"Part received","Open")))))</f>
        <v/>
      </c>
      <c r="R308" s="22" t="str">
        <f>IF($Q308="Overdue",Settings!$B$5-$I308,"")</f>
        <v/>
      </c>
    </row>
    <row r="309" spans="1:18" x14ac:dyDescent="0.3">
      <c r="A309" s="16"/>
      <c r="B309" s="17"/>
      <c r="C309" s="16"/>
      <c r="D309" s="16"/>
      <c r="E309" s="16"/>
      <c r="F309" s="18"/>
      <c r="G309" s="19"/>
      <c r="H309" s="16"/>
      <c r="I309" s="17"/>
      <c r="J309" s="16"/>
      <c r="K309" s="20" t="str">
        <f t="shared" si="20"/>
        <v/>
      </c>
      <c r="L309" s="20" t="str">
        <f t="shared" si="21"/>
        <v/>
      </c>
      <c r="M309" s="20" t="str">
        <f t="shared" si="22"/>
        <v/>
      </c>
      <c r="N309" s="21" t="str">
        <f>IF($A309="","",SUMIFS(Receipts!$D:$D,Receipts!$B:$B,$A309,Receipts!$C:$C,$D309))</f>
        <v/>
      </c>
      <c r="O309" s="21" t="str">
        <f t="shared" si="23"/>
        <v/>
      </c>
      <c r="P309" s="20" t="str">
        <f t="shared" si="24"/>
        <v/>
      </c>
      <c r="Q309" s="22" t="str">
        <f>IF($A309="","",IF($J309="Yes","Short-closed",IF($O309=0,"Closed",IF(AND($I309&lt;&gt;"",Settings!$B$5&gt;$I309),"Overdue",IF($N309&gt;0,"Part received","Open")))))</f>
        <v/>
      </c>
      <c r="R309" s="22" t="str">
        <f>IF($Q309="Overdue",Settings!$B$5-$I309,"")</f>
        <v/>
      </c>
    </row>
    <row r="310" spans="1:18" x14ac:dyDescent="0.3">
      <c r="A310" s="16"/>
      <c r="B310" s="17"/>
      <c r="C310" s="16"/>
      <c r="D310" s="16"/>
      <c r="E310" s="16"/>
      <c r="F310" s="18"/>
      <c r="G310" s="19"/>
      <c r="H310" s="16"/>
      <c r="I310" s="17"/>
      <c r="J310" s="16"/>
      <c r="K310" s="20" t="str">
        <f t="shared" si="20"/>
        <v/>
      </c>
      <c r="L310" s="20" t="str">
        <f t="shared" si="21"/>
        <v/>
      </c>
      <c r="M310" s="20" t="str">
        <f t="shared" si="22"/>
        <v/>
      </c>
      <c r="N310" s="21" t="str">
        <f>IF($A310="","",SUMIFS(Receipts!$D:$D,Receipts!$B:$B,$A310,Receipts!$C:$C,$D310))</f>
        <v/>
      </c>
      <c r="O310" s="21" t="str">
        <f t="shared" si="23"/>
        <v/>
      </c>
      <c r="P310" s="20" t="str">
        <f t="shared" si="24"/>
        <v/>
      </c>
      <c r="Q310" s="22" t="str">
        <f>IF($A310="","",IF($J310="Yes","Short-closed",IF($O310=0,"Closed",IF(AND($I310&lt;&gt;"",Settings!$B$5&gt;$I310),"Overdue",IF($N310&gt;0,"Part received","Open")))))</f>
        <v/>
      </c>
      <c r="R310" s="22" t="str">
        <f>IF($Q310="Overdue",Settings!$B$5-$I310,"")</f>
        <v/>
      </c>
    </row>
    <row r="311" spans="1:18" x14ac:dyDescent="0.3">
      <c r="A311" s="16"/>
      <c r="B311" s="17"/>
      <c r="C311" s="16"/>
      <c r="D311" s="16"/>
      <c r="E311" s="16"/>
      <c r="F311" s="18"/>
      <c r="G311" s="19"/>
      <c r="H311" s="16"/>
      <c r="I311" s="17"/>
      <c r="J311" s="16"/>
      <c r="K311" s="20" t="str">
        <f t="shared" si="20"/>
        <v/>
      </c>
      <c r="L311" s="20" t="str">
        <f t="shared" si="21"/>
        <v/>
      </c>
      <c r="M311" s="20" t="str">
        <f t="shared" si="22"/>
        <v/>
      </c>
      <c r="N311" s="21" t="str">
        <f>IF($A311="","",SUMIFS(Receipts!$D:$D,Receipts!$B:$B,$A311,Receipts!$C:$C,$D311))</f>
        <v/>
      </c>
      <c r="O311" s="21" t="str">
        <f t="shared" si="23"/>
        <v/>
      </c>
      <c r="P311" s="20" t="str">
        <f t="shared" si="24"/>
        <v/>
      </c>
      <c r="Q311" s="22" t="str">
        <f>IF($A311="","",IF($J311="Yes","Short-closed",IF($O311=0,"Closed",IF(AND($I311&lt;&gt;"",Settings!$B$5&gt;$I311),"Overdue",IF($N311&gt;0,"Part received","Open")))))</f>
        <v/>
      </c>
      <c r="R311" s="22" t="str">
        <f>IF($Q311="Overdue",Settings!$B$5-$I311,"")</f>
        <v/>
      </c>
    </row>
    <row r="312" spans="1:18" x14ac:dyDescent="0.3">
      <c r="A312" s="16"/>
      <c r="B312" s="17"/>
      <c r="C312" s="16"/>
      <c r="D312" s="16"/>
      <c r="E312" s="16"/>
      <c r="F312" s="18"/>
      <c r="G312" s="19"/>
      <c r="H312" s="16"/>
      <c r="I312" s="17"/>
      <c r="J312" s="16"/>
      <c r="K312" s="20" t="str">
        <f t="shared" si="20"/>
        <v/>
      </c>
      <c r="L312" s="20" t="str">
        <f t="shared" si="21"/>
        <v/>
      </c>
      <c r="M312" s="20" t="str">
        <f t="shared" si="22"/>
        <v/>
      </c>
      <c r="N312" s="21" t="str">
        <f>IF($A312="","",SUMIFS(Receipts!$D:$D,Receipts!$B:$B,$A312,Receipts!$C:$C,$D312))</f>
        <v/>
      </c>
      <c r="O312" s="21" t="str">
        <f t="shared" si="23"/>
        <v/>
      </c>
      <c r="P312" s="20" t="str">
        <f t="shared" si="24"/>
        <v/>
      </c>
      <c r="Q312" s="22" t="str">
        <f>IF($A312="","",IF($J312="Yes","Short-closed",IF($O312=0,"Closed",IF(AND($I312&lt;&gt;"",Settings!$B$5&gt;$I312),"Overdue",IF($N312&gt;0,"Part received","Open")))))</f>
        <v/>
      </c>
      <c r="R312" s="22" t="str">
        <f>IF($Q312="Overdue",Settings!$B$5-$I312,"")</f>
        <v/>
      </c>
    </row>
    <row r="313" spans="1:18" x14ac:dyDescent="0.3">
      <c r="A313" s="16"/>
      <c r="B313" s="17"/>
      <c r="C313" s="16"/>
      <c r="D313" s="16"/>
      <c r="E313" s="16"/>
      <c r="F313" s="18"/>
      <c r="G313" s="19"/>
      <c r="H313" s="16"/>
      <c r="I313" s="17"/>
      <c r="J313" s="16"/>
      <c r="K313" s="20" t="str">
        <f t="shared" si="20"/>
        <v/>
      </c>
      <c r="L313" s="20" t="str">
        <f t="shared" si="21"/>
        <v/>
      </c>
      <c r="M313" s="20" t="str">
        <f t="shared" si="22"/>
        <v/>
      </c>
      <c r="N313" s="21" t="str">
        <f>IF($A313="","",SUMIFS(Receipts!$D:$D,Receipts!$B:$B,$A313,Receipts!$C:$C,$D313))</f>
        <v/>
      </c>
      <c r="O313" s="21" t="str">
        <f t="shared" si="23"/>
        <v/>
      </c>
      <c r="P313" s="20" t="str">
        <f t="shared" si="24"/>
        <v/>
      </c>
      <c r="Q313" s="22" t="str">
        <f>IF($A313="","",IF($J313="Yes","Short-closed",IF($O313=0,"Closed",IF(AND($I313&lt;&gt;"",Settings!$B$5&gt;$I313),"Overdue",IF($N313&gt;0,"Part received","Open")))))</f>
        <v/>
      </c>
      <c r="R313" s="22" t="str">
        <f>IF($Q313="Overdue",Settings!$B$5-$I313,"")</f>
        <v/>
      </c>
    </row>
    <row r="314" spans="1:18" x14ac:dyDescent="0.3">
      <c r="A314" s="16"/>
      <c r="B314" s="17"/>
      <c r="C314" s="16"/>
      <c r="D314" s="16"/>
      <c r="E314" s="16"/>
      <c r="F314" s="18"/>
      <c r="G314" s="19"/>
      <c r="H314" s="16"/>
      <c r="I314" s="17"/>
      <c r="J314" s="16"/>
      <c r="K314" s="20" t="str">
        <f t="shared" si="20"/>
        <v/>
      </c>
      <c r="L314" s="20" t="str">
        <f t="shared" si="21"/>
        <v/>
      </c>
      <c r="M314" s="20" t="str">
        <f t="shared" si="22"/>
        <v/>
      </c>
      <c r="N314" s="21" t="str">
        <f>IF($A314="","",SUMIFS(Receipts!$D:$D,Receipts!$B:$B,$A314,Receipts!$C:$C,$D314))</f>
        <v/>
      </c>
      <c r="O314" s="21" t="str">
        <f t="shared" si="23"/>
        <v/>
      </c>
      <c r="P314" s="20" t="str">
        <f t="shared" si="24"/>
        <v/>
      </c>
      <c r="Q314" s="22" t="str">
        <f>IF($A314="","",IF($J314="Yes","Short-closed",IF($O314=0,"Closed",IF(AND($I314&lt;&gt;"",Settings!$B$5&gt;$I314),"Overdue",IF($N314&gt;0,"Part received","Open")))))</f>
        <v/>
      </c>
      <c r="R314" s="22" t="str">
        <f>IF($Q314="Overdue",Settings!$B$5-$I314,"")</f>
        <v/>
      </c>
    </row>
    <row r="315" spans="1:18" x14ac:dyDescent="0.3">
      <c r="A315" s="16"/>
      <c r="B315" s="17"/>
      <c r="C315" s="16"/>
      <c r="D315" s="16"/>
      <c r="E315" s="16"/>
      <c r="F315" s="18"/>
      <c r="G315" s="19"/>
      <c r="H315" s="16"/>
      <c r="I315" s="17"/>
      <c r="J315" s="16"/>
      <c r="K315" s="20" t="str">
        <f t="shared" si="20"/>
        <v/>
      </c>
      <c r="L315" s="20" t="str">
        <f t="shared" si="21"/>
        <v/>
      </c>
      <c r="M315" s="20" t="str">
        <f t="shared" si="22"/>
        <v/>
      </c>
      <c r="N315" s="21" t="str">
        <f>IF($A315="","",SUMIFS(Receipts!$D:$D,Receipts!$B:$B,$A315,Receipts!$C:$C,$D315))</f>
        <v/>
      </c>
      <c r="O315" s="21" t="str">
        <f t="shared" si="23"/>
        <v/>
      </c>
      <c r="P315" s="20" t="str">
        <f t="shared" si="24"/>
        <v/>
      </c>
      <c r="Q315" s="22" t="str">
        <f>IF($A315="","",IF($J315="Yes","Short-closed",IF($O315=0,"Closed",IF(AND($I315&lt;&gt;"",Settings!$B$5&gt;$I315),"Overdue",IF($N315&gt;0,"Part received","Open")))))</f>
        <v/>
      </c>
      <c r="R315" s="22" t="str">
        <f>IF($Q315="Overdue",Settings!$B$5-$I315,"")</f>
        <v/>
      </c>
    </row>
    <row r="316" spans="1:18" x14ac:dyDescent="0.3">
      <c r="A316" s="16"/>
      <c r="B316" s="17"/>
      <c r="C316" s="16"/>
      <c r="D316" s="16"/>
      <c r="E316" s="16"/>
      <c r="F316" s="18"/>
      <c r="G316" s="19"/>
      <c r="H316" s="16"/>
      <c r="I316" s="17"/>
      <c r="J316" s="16"/>
      <c r="K316" s="20" t="str">
        <f t="shared" si="20"/>
        <v/>
      </c>
      <c r="L316" s="20" t="str">
        <f t="shared" si="21"/>
        <v/>
      </c>
      <c r="M316" s="20" t="str">
        <f t="shared" si="22"/>
        <v/>
      </c>
      <c r="N316" s="21" t="str">
        <f>IF($A316="","",SUMIFS(Receipts!$D:$D,Receipts!$B:$B,$A316,Receipts!$C:$C,$D316))</f>
        <v/>
      </c>
      <c r="O316" s="21" t="str">
        <f t="shared" si="23"/>
        <v/>
      </c>
      <c r="P316" s="20" t="str">
        <f t="shared" si="24"/>
        <v/>
      </c>
      <c r="Q316" s="22" t="str">
        <f>IF($A316="","",IF($J316="Yes","Short-closed",IF($O316=0,"Closed",IF(AND($I316&lt;&gt;"",Settings!$B$5&gt;$I316),"Overdue",IF($N316&gt;0,"Part received","Open")))))</f>
        <v/>
      </c>
      <c r="R316" s="22" t="str">
        <f>IF($Q316="Overdue",Settings!$B$5-$I316,"")</f>
        <v/>
      </c>
    </row>
    <row r="317" spans="1:18" x14ac:dyDescent="0.3">
      <c r="A317" s="16"/>
      <c r="B317" s="17"/>
      <c r="C317" s="16"/>
      <c r="D317" s="16"/>
      <c r="E317" s="16"/>
      <c r="F317" s="18"/>
      <c r="G317" s="19"/>
      <c r="H317" s="16"/>
      <c r="I317" s="17"/>
      <c r="J317" s="16"/>
      <c r="K317" s="20" t="str">
        <f t="shared" si="20"/>
        <v/>
      </c>
      <c r="L317" s="20" t="str">
        <f t="shared" si="21"/>
        <v/>
      </c>
      <c r="M317" s="20" t="str">
        <f t="shared" si="22"/>
        <v/>
      </c>
      <c r="N317" s="21" t="str">
        <f>IF($A317="","",SUMIFS(Receipts!$D:$D,Receipts!$B:$B,$A317,Receipts!$C:$C,$D317))</f>
        <v/>
      </c>
      <c r="O317" s="21" t="str">
        <f t="shared" si="23"/>
        <v/>
      </c>
      <c r="P317" s="20" t="str">
        <f t="shared" si="24"/>
        <v/>
      </c>
      <c r="Q317" s="22" t="str">
        <f>IF($A317="","",IF($J317="Yes","Short-closed",IF($O317=0,"Closed",IF(AND($I317&lt;&gt;"",Settings!$B$5&gt;$I317),"Overdue",IF($N317&gt;0,"Part received","Open")))))</f>
        <v/>
      </c>
      <c r="R317" s="22" t="str">
        <f>IF($Q317="Overdue",Settings!$B$5-$I317,"")</f>
        <v/>
      </c>
    </row>
    <row r="318" spans="1:18" x14ac:dyDescent="0.3">
      <c r="A318" s="16"/>
      <c r="B318" s="17"/>
      <c r="C318" s="16"/>
      <c r="D318" s="16"/>
      <c r="E318" s="16"/>
      <c r="F318" s="18"/>
      <c r="G318" s="19"/>
      <c r="H318" s="16"/>
      <c r="I318" s="17"/>
      <c r="J318" s="16"/>
      <c r="K318" s="20" t="str">
        <f t="shared" si="20"/>
        <v/>
      </c>
      <c r="L318" s="20" t="str">
        <f t="shared" si="21"/>
        <v/>
      </c>
      <c r="M318" s="20" t="str">
        <f t="shared" si="22"/>
        <v/>
      </c>
      <c r="N318" s="21" t="str">
        <f>IF($A318="","",SUMIFS(Receipts!$D:$D,Receipts!$B:$B,$A318,Receipts!$C:$C,$D318))</f>
        <v/>
      </c>
      <c r="O318" s="21" t="str">
        <f t="shared" si="23"/>
        <v/>
      </c>
      <c r="P318" s="20" t="str">
        <f t="shared" si="24"/>
        <v/>
      </c>
      <c r="Q318" s="22" t="str">
        <f>IF($A318="","",IF($J318="Yes","Short-closed",IF($O318=0,"Closed",IF(AND($I318&lt;&gt;"",Settings!$B$5&gt;$I318),"Overdue",IF($N318&gt;0,"Part received","Open")))))</f>
        <v/>
      </c>
      <c r="R318" s="22" t="str">
        <f>IF($Q318="Overdue",Settings!$B$5-$I318,"")</f>
        <v/>
      </c>
    </row>
    <row r="319" spans="1:18" x14ac:dyDescent="0.3">
      <c r="A319" s="16"/>
      <c r="B319" s="17"/>
      <c r="C319" s="16"/>
      <c r="D319" s="16"/>
      <c r="E319" s="16"/>
      <c r="F319" s="18"/>
      <c r="G319" s="19"/>
      <c r="H319" s="16"/>
      <c r="I319" s="17"/>
      <c r="J319" s="16"/>
      <c r="K319" s="20" t="str">
        <f t="shared" si="20"/>
        <v/>
      </c>
      <c r="L319" s="20" t="str">
        <f t="shared" si="21"/>
        <v/>
      </c>
      <c r="M319" s="20" t="str">
        <f t="shared" si="22"/>
        <v/>
      </c>
      <c r="N319" s="21" t="str">
        <f>IF($A319="","",SUMIFS(Receipts!$D:$D,Receipts!$B:$B,$A319,Receipts!$C:$C,$D319))</f>
        <v/>
      </c>
      <c r="O319" s="21" t="str">
        <f t="shared" si="23"/>
        <v/>
      </c>
      <c r="P319" s="20" t="str">
        <f t="shared" si="24"/>
        <v/>
      </c>
      <c r="Q319" s="22" t="str">
        <f>IF($A319="","",IF($J319="Yes","Short-closed",IF($O319=0,"Closed",IF(AND($I319&lt;&gt;"",Settings!$B$5&gt;$I319),"Overdue",IF($N319&gt;0,"Part received","Open")))))</f>
        <v/>
      </c>
      <c r="R319" s="22" t="str">
        <f>IF($Q319="Overdue",Settings!$B$5-$I319,"")</f>
        <v/>
      </c>
    </row>
    <row r="320" spans="1:18" x14ac:dyDescent="0.3">
      <c r="A320" s="16"/>
      <c r="B320" s="17"/>
      <c r="C320" s="16"/>
      <c r="D320" s="16"/>
      <c r="E320" s="16"/>
      <c r="F320" s="18"/>
      <c r="G320" s="19"/>
      <c r="H320" s="16"/>
      <c r="I320" s="17"/>
      <c r="J320" s="16"/>
      <c r="K320" s="20" t="str">
        <f t="shared" si="20"/>
        <v/>
      </c>
      <c r="L320" s="20" t="str">
        <f t="shared" si="21"/>
        <v/>
      </c>
      <c r="M320" s="20" t="str">
        <f t="shared" si="22"/>
        <v/>
      </c>
      <c r="N320" s="21" t="str">
        <f>IF($A320="","",SUMIFS(Receipts!$D:$D,Receipts!$B:$B,$A320,Receipts!$C:$C,$D320))</f>
        <v/>
      </c>
      <c r="O320" s="21" t="str">
        <f t="shared" si="23"/>
        <v/>
      </c>
      <c r="P320" s="20" t="str">
        <f t="shared" si="24"/>
        <v/>
      </c>
      <c r="Q320" s="22" t="str">
        <f>IF($A320="","",IF($J320="Yes","Short-closed",IF($O320=0,"Closed",IF(AND($I320&lt;&gt;"",Settings!$B$5&gt;$I320),"Overdue",IF($N320&gt;0,"Part received","Open")))))</f>
        <v/>
      </c>
      <c r="R320" s="22" t="str">
        <f>IF($Q320="Overdue",Settings!$B$5-$I320,"")</f>
        <v/>
      </c>
    </row>
    <row r="321" spans="1:18" x14ac:dyDescent="0.3">
      <c r="A321" s="16"/>
      <c r="B321" s="17"/>
      <c r="C321" s="16"/>
      <c r="D321" s="16"/>
      <c r="E321" s="16"/>
      <c r="F321" s="18"/>
      <c r="G321" s="19"/>
      <c r="H321" s="16"/>
      <c r="I321" s="17"/>
      <c r="J321" s="16"/>
      <c r="K321" s="20" t="str">
        <f t="shared" si="20"/>
        <v/>
      </c>
      <c r="L321" s="20" t="str">
        <f t="shared" si="21"/>
        <v/>
      </c>
      <c r="M321" s="20" t="str">
        <f t="shared" si="22"/>
        <v/>
      </c>
      <c r="N321" s="21" t="str">
        <f>IF($A321="","",SUMIFS(Receipts!$D:$D,Receipts!$B:$B,$A321,Receipts!$C:$C,$D321))</f>
        <v/>
      </c>
      <c r="O321" s="21" t="str">
        <f t="shared" si="23"/>
        <v/>
      </c>
      <c r="P321" s="20" t="str">
        <f t="shared" si="24"/>
        <v/>
      </c>
      <c r="Q321" s="22" t="str">
        <f>IF($A321="","",IF($J321="Yes","Short-closed",IF($O321=0,"Closed",IF(AND($I321&lt;&gt;"",Settings!$B$5&gt;$I321),"Overdue",IF($N321&gt;0,"Part received","Open")))))</f>
        <v/>
      </c>
      <c r="R321" s="22" t="str">
        <f>IF($Q321="Overdue",Settings!$B$5-$I321,"")</f>
        <v/>
      </c>
    </row>
    <row r="322" spans="1:18" x14ac:dyDescent="0.3">
      <c r="A322" s="16"/>
      <c r="B322" s="17"/>
      <c r="C322" s="16"/>
      <c r="D322" s="16"/>
      <c r="E322" s="16"/>
      <c r="F322" s="18"/>
      <c r="G322" s="19"/>
      <c r="H322" s="16"/>
      <c r="I322" s="17"/>
      <c r="J322" s="16"/>
      <c r="K322" s="20" t="str">
        <f t="shared" si="20"/>
        <v/>
      </c>
      <c r="L322" s="20" t="str">
        <f t="shared" si="21"/>
        <v/>
      </c>
      <c r="M322" s="20" t="str">
        <f t="shared" si="22"/>
        <v/>
      </c>
      <c r="N322" s="21" t="str">
        <f>IF($A322="","",SUMIFS(Receipts!$D:$D,Receipts!$B:$B,$A322,Receipts!$C:$C,$D322))</f>
        <v/>
      </c>
      <c r="O322" s="21" t="str">
        <f t="shared" si="23"/>
        <v/>
      </c>
      <c r="P322" s="20" t="str">
        <f t="shared" si="24"/>
        <v/>
      </c>
      <c r="Q322" s="22" t="str">
        <f>IF($A322="","",IF($J322="Yes","Short-closed",IF($O322=0,"Closed",IF(AND($I322&lt;&gt;"",Settings!$B$5&gt;$I322),"Overdue",IF($N322&gt;0,"Part received","Open")))))</f>
        <v/>
      </c>
      <c r="R322" s="22" t="str">
        <f>IF($Q322="Overdue",Settings!$B$5-$I322,"")</f>
        <v/>
      </c>
    </row>
    <row r="323" spans="1:18" x14ac:dyDescent="0.3">
      <c r="A323" s="16"/>
      <c r="B323" s="17"/>
      <c r="C323" s="16"/>
      <c r="D323" s="16"/>
      <c r="E323" s="16"/>
      <c r="F323" s="18"/>
      <c r="G323" s="19"/>
      <c r="H323" s="16"/>
      <c r="I323" s="17"/>
      <c r="J323" s="16"/>
      <c r="K323" s="20" t="str">
        <f t="shared" si="20"/>
        <v/>
      </c>
      <c r="L323" s="20" t="str">
        <f t="shared" si="21"/>
        <v/>
      </c>
      <c r="M323" s="20" t="str">
        <f t="shared" si="22"/>
        <v/>
      </c>
      <c r="N323" s="21" t="str">
        <f>IF($A323="","",SUMIFS(Receipts!$D:$D,Receipts!$B:$B,$A323,Receipts!$C:$C,$D323))</f>
        <v/>
      </c>
      <c r="O323" s="21" t="str">
        <f t="shared" si="23"/>
        <v/>
      </c>
      <c r="P323" s="20" t="str">
        <f t="shared" si="24"/>
        <v/>
      </c>
      <c r="Q323" s="22" t="str">
        <f>IF($A323="","",IF($J323="Yes","Short-closed",IF($O323=0,"Closed",IF(AND($I323&lt;&gt;"",Settings!$B$5&gt;$I323),"Overdue",IF($N323&gt;0,"Part received","Open")))))</f>
        <v/>
      </c>
      <c r="R323" s="22" t="str">
        <f>IF($Q323="Overdue",Settings!$B$5-$I323,"")</f>
        <v/>
      </c>
    </row>
    <row r="324" spans="1:18" x14ac:dyDescent="0.3">
      <c r="A324" s="16"/>
      <c r="B324" s="17"/>
      <c r="C324" s="16"/>
      <c r="D324" s="16"/>
      <c r="E324" s="16"/>
      <c r="F324" s="18"/>
      <c r="G324" s="19"/>
      <c r="H324" s="16"/>
      <c r="I324" s="17"/>
      <c r="J324" s="16"/>
      <c r="K324" s="20" t="str">
        <f t="shared" ref="K324:K387" si="25">IF(OR($F324="",$G324=""),"",ROUND($F324*$G324,2))</f>
        <v/>
      </c>
      <c r="L324" s="20" t="str">
        <f t="shared" ref="L324:L387" si="26">IF($K324="","",ROUND($K324*N($H324)/100,2))</f>
        <v/>
      </c>
      <c r="M324" s="20" t="str">
        <f t="shared" ref="M324:M387" si="27">IF($K324="","",$K324+$L324)</f>
        <v/>
      </c>
      <c r="N324" s="21" t="str">
        <f>IF($A324="","",SUMIFS(Receipts!$D:$D,Receipts!$B:$B,$A324,Receipts!$C:$C,$D324))</f>
        <v/>
      </c>
      <c r="O324" s="21" t="str">
        <f t="shared" ref="O324:O387" si="28">IF($A324="","",IF($J324="Yes",0,MAX(0,N($F324)-$N324)))</f>
        <v/>
      </c>
      <c r="P324" s="20" t="str">
        <f t="shared" ref="P324:P387" si="29">IF(OR($O324="",$G324=""),"",ROUND($O324*$G324*(1+N($H324)/100),2))</f>
        <v/>
      </c>
      <c r="Q324" s="22" t="str">
        <f>IF($A324="","",IF($J324="Yes","Short-closed",IF($O324=0,"Closed",IF(AND($I324&lt;&gt;"",Settings!$B$5&gt;$I324),"Overdue",IF($N324&gt;0,"Part received","Open")))))</f>
        <v/>
      </c>
      <c r="R324" s="22" t="str">
        <f>IF($Q324="Overdue",Settings!$B$5-$I324,"")</f>
        <v/>
      </c>
    </row>
    <row r="325" spans="1:18" x14ac:dyDescent="0.3">
      <c r="A325" s="16"/>
      <c r="B325" s="17"/>
      <c r="C325" s="16"/>
      <c r="D325" s="16"/>
      <c r="E325" s="16"/>
      <c r="F325" s="18"/>
      <c r="G325" s="19"/>
      <c r="H325" s="16"/>
      <c r="I325" s="17"/>
      <c r="J325" s="16"/>
      <c r="K325" s="20" t="str">
        <f t="shared" si="25"/>
        <v/>
      </c>
      <c r="L325" s="20" t="str">
        <f t="shared" si="26"/>
        <v/>
      </c>
      <c r="M325" s="20" t="str">
        <f t="shared" si="27"/>
        <v/>
      </c>
      <c r="N325" s="21" t="str">
        <f>IF($A325="","",SUMIFS(Receipts!$D:$D,Receipts!$B:$B,$A325,Receipts!$C:$C,$D325))</f>
        <v/>
      </c>
      <c r="O325" s="21" t="str">
        <f t="shared" si="28"/>
        <v/>
      </c>
      <c r="P325" s="20" t="str">
        <f t="shared" si="29"/>
        <v/>
      </c>
      <c r="Q325" s="22" t="str">
        <f>IF($A325="","",IF($J325="Yes","Short-closed",IF($O325=0,"Closed",IF(AND($I325&lt;&gt;"",Settings!$B$5&gt;$I325),"Overdue",IF($N325&gt;0,"Part received","Open")))))</f>
        <v/>
      </c>
      <c r="R325" s="22" t="str">
        <f>IF($Q325="Overdue",Settings!$B$5-$I325,"")</f>
        <v/>
      </c>
    </row>
    <row r="326" spans="1:18" x14ac:dyDescent="0.3">
      <c r="A326" s="16"/>
      <c r="B326" s="17"/>
      <c r="C326" s="16"/>
      <c r="D326" s="16"/>
      <c r="E326" s="16"/>
      <c r="F326" s="18"/>
      <c r="G326" s="19"/>
      <c r="H326" s="16"/>
      <c r="I326" s="17"/>
      <c r="J326" s="16"/>
      <c r="K326" s="20" t="str">
        <f t="shared" si="25"/>
        <v/>
      </c>
      <c r="L326" s="20" t="str">
        <f t="shared" si="26"/>
        <v/>
      </c>
      <c r="M326" s="20" t="str">
        <f t="shared" si="27"/>
        <v/>
      </c>
      <c r="N326" s="21" t="str">
        <f>IF($A326="","",SUMIFS(Receipts!$D:$D,Receipts!$B:$B,$A326,Receipts!$C:$C,$D326))</f>
        <v/>
      </c>
      <c r="O326" s="21" t="str">
        <f t="shared" si="28"/>
        <v/>
      </c>
      <c r="P326" s="20" t="str">
        <f t="shared" si="29"/>
        <v/>
      </c>
      <c r="Q326" s="22" t="str">
        <f>IF($A326="","",IF($J326="Yes","Short-closed",IF($O326=0,"Closed",IF(AND($I326&lt;&gt;"",Settings!$B$5&gt;$I326),"Overdue",IF($N326&gt;0,"Part received","Open")))))</f>
        <v/>
      </c>
      <c r="R326" s="22" t="str">
        <f>IF($Q326="Overdue",Settings!$B$5-$I326,"")</f>
        <v/>
      </c>
    </row>
    <row r="327" spans="1:18" x14ac:dyDescent="0.3">
      <c r="A327" s="16"/>
      <c r="B327" s="17"/>
      <c r="C327" s="16"/>
      <c r="D327" s="16"/>
      <c r="E327" s="16"/>
      <c r="F327" s="18"/>
      <c r="G327" s="19"/>
      <c r="H327" s="16"/>
      <c r="I327" s="17"/>
      <c r="J327" s="16"/>
      <c r="K327" s="20" t="str">
        <f t="shared" si="25"/>
        <v/>
      </c>
      <c r="L327" s="20" t="str">
        <f t="shared" si="26"/>
        <v/>
      </c>
      <c r="M327" s="20" t="str">
        <f t="shared" si="27"/>
        <v/>
      </c>
      <c r="N327" s="21" t="str">
        <f>IF($A327="","",SUMIFS(Receipts!$D:$D,Receipts!$B:$B,$A327,Receipts!$C:$C,$D327))</f>
        <v/>
      </c>
      <c r="O327" s="21" t="str">
        <f t="shared" si="28"/>
        <v/>
      </c>
      <c r="P327" s="20" t="str">
        <f t="shared" si="29"/>
        <v/>
      </c>
      <c r="Q327" s="22" t="str">
        <f>IF($A327="","",IF($J327="Yes","Short-closed",IF($O327=0,"Closed",IF(AND($I327&lt;&gt;"",Settings!$B$5&gt;$I327),"Overdue",IF($N327&gt;0,"Part received","Open")))))</f>
        <v/>
      </c>
      <c r="R327" s="22" t="str">
        <f>IF($Q327="Overdue",Settings!$B$5-$I327,"")</f>
        <v/>
      </c>
    </row>
    <row r="328" spans="1:18" x14ac:dyDescent="0.3">
      <c r="A328" s="16"/>
      <c r="B328" s="17"/>
      <c r="C328" s="16"/>
      <c r="D328" s="16"/>
      <c r="E328" s="16"/>
      <c r="F328" s="18"/>
      <c r="G328" s="19"/>
      <c r="H328" s="16"/>
      <c r="I328" s="17"/>
      <c r="J328" s="16"/>
      <c r="K328" s="20" t="str">
        <f t="shared" si="25"/>
        <v/>
      </c>
      <c r="L328" s="20" t="str">
        <f t="shared" si="26"/>
        <v/>
      </c>
      <c r="M328" s="20" t="str">
        <f t="shared" si="27"/>
        <v/>
      </c>
      <c r="N328" s="21" t="str">
        <f>IF($A328="","",SUMIFS(Receipts!$D:$D,Receipts!$B:$B,$A328,Receipts!$C:$C,$D328))</f>
        <v/>
      </c>
      <c r="O328" s="21" t="str">
        <f t="shared" si="28"/>
        <v/>
      </c>
      <c r="P328" s="20" t="str">
        <f t="shared" si="29"/>
        <v/>
      </c>
      <c r="Q328" s="22" t="str">
        <f>IF($A328="","",IF($J328="Yes","Short-closed",IF($O328=0,"Closed",IF(AND($I328&lt;&gt;"",Settings!$B$5&gt;$I328),"Overdue",IF($N328&gt;0,"Part received","Open")))))</f>
        <v/>
      </c>
      <c r="R328" s="22" t="str">
        <f>IF($Q328="Overdue",Settings!$B$5-$I328,"")</f>
        <v/>
      </c>
    </row>
    <row r="329" spans="1:18" x14ac:dyDescent="0.3">
      <c r="A329" s="16"/>
      <c r="B329" s="17"/>
      <c r="C329" s="16"/>
      <c r="D329" s="16"/>
      <c r="E329" s="16"/>
      <c r="F329" s="18"/>
      <c r="G329" s="19"/>
      <c r="H329" s="16"/>
      <c r="I329" s="17"/>
      <c r="J329" s="16"/>
      <c r="K329" s="20" t="str">
        <f t="shared" si="25"/>
        <v/>
      </c>
      <c r="L329" s="20" t="str">
        <f t="shared" si="26"/>
        <v/>
      </c>
      <c r="M329" s="20" t="str">
        <f t="shared" si="27"/>
        <v/>
      </c>
      <c r="N329" s="21" t="str">
        <f>IF($A329="","",SUMIFS(Receipts!$D:$D,Receipts!$B:$B,$A329,Receipts!$C:$C,$D329))</f>
        <v/>
      </c>
      <c r="O329" s="21" t="str">
        <f t="shared" si="28"/>
        <v/>
      </c>
      <c r="P329" s="20" t="str">
        <f t="shared" si="29"/>
        <v/>
      </c>
      <c r="Q329" s="22" t="str">
        <f>IF($A329="","",IF($J329="Yes","Short-closed",IF($O329=0,"Closed",IF(AND($I329&lt;&gt;"",Settings!$B$5&gt;$I329),"Overdue",IF($N329&gt;0,"Part received","Open")))))</f>
        <v/>
      </c>
      <c r="R329" s="22" t="str">
        <f>IF($Q329="Overdue",Settings!$B$5-$I329,"")</f>
        <v/>
      </c>
    </row>
    <row r="330" spans="1:18" x14ac:dyDescent="0.3">
      <c r="A330" s="16"/>
      <c r="B330" s="17"/>
      <c r="C330" s="16"/>
      <c r="D330" s="16"/>
      <c r="E330" s="16"/>
      <c r="F330" s="18"/>
      <c r="G330" s="19"/>
      <c r="H330" s="16"/>
      <c r="I330" s="17"/>
      <c r="J330" s="16"/>
      <c r="K330" s="20" t="str">
        <f t="shared" si="25"/>
        <v/>
      </c>
      <c r="L330" s="20" t="str">
        <f t="shared" si="26"/>
        <v/>
      </c>
      <c r="M330" s="20" t="str">
        <f t="shared" si="27"/>
        <v/>
      </c>
      <c r="N330" s="21" t="str">
        <f>IF($A330="","",SUMIFS(Receipts!$D:$D,Receipts!$B:$B,$A330,Receipts!$C:$C,$D330))</f>
        <v/>
      </c>
      <c r="O330" s="21" t="str">
        <f t="shared" si="28"/>
        <v/>
      </c>
      <c r="P330" s="20" t="str">
        <f t="shared" si="29"/>
        <v/>
      </c>
      <c r="Q330" s="22" t="str">
        <f>IF($A330="","",IF($J330="Yes","Short-closed",IF($O330=0,"Closed",IF(AND($I330&lt;&gt;"",Settings!$B$5&gt;$I330),"Overdue",IF($N330&gt;0,"Part received","Open")))))</f>
        <v/>
      </c>
      <c r="R330" s="22" t="str">
        <f>IF($Q330="Overdue",Settings!$B$5-$I330,"")</f>
        <v/>
      </c>
    </row>
    <row r="331" spans="1:18" x14ac:dyDescent="0.3">
      <c r="A331" s="16"/>
      <c r="B331" s="17"/>
      <c r="C331" s="16"/>
      <c r="D331" s="16"/>
      <c r="E331" s="16"/>
      <c r="F331" s="18"/>
      <c r="G331" s="19"/>
      <c r="H331" s="16"/>
      <c r="I331" s="17"/>
      <c r="J331" s="16"/>
      <c r="K331" s="20" t="str">
        <f t="shared" si="25"/>
        <v/>
      </c>
      <c r="L331" s="20" t="str">
        <f t="shared" si="26"/>
        <v/>
      </c>
      <c r="M331" s="20" t="str">
        <f t="shared" si="27"/>
        <v/>
      </c>
      <c r="N331" s="21" t="str">
        <f>IF($A331="","",SUMIFS(Receipts!$D:$D,Receipts!$B:$B,$A331,Receipts!$C:$C,$D331))</f>
        <v/>
      </c>
      <c r="O331" s="21" t="str">
        <f t="shared" si="28"/>
        <v/>
      </c>
      <c r="P331" s="20" t="str">
        <f t="shared" si="29"/>
        <v/>
      </c>
      <c r="Q331" s="22" t="str">
        <f>IF($A331="","",IF($J331="Yes","Short-closed",IF($O331=0,"Closed",IF(AND($I331&lt;&gt;"",Settings!$B$5&gt;$I331),"Overdue",IF($N331&gt;0,"Part received","Open")))))</f>
        <v/>
      </c>
      <c r="R331" s="22" t="str">
        <f>IF($Q331="Overdue",Settings!$B$5-$I331,"")</f>
        <v/>
      </c>
    </row>
    <row r="332" spans="1:18" x14ac:dyDescent="0.3">
      <c r="A332" s="16"/>
      <c r="B332" s="17"/>
      <c r="C332" s="16"/>
      <c r="D332" s="16"/>
      <c r="E332" s="16"/>
      <c r="F332" s="18"/>
      <c r="G332" s="19"/>
      <c r="H332" s="16"/>
      <c r="I332" s="17"/>
      <c r="J332" s="16"/>
      <c r="K332" s="20" t="str">
        <f t="shared" si="25"/>
        <v/>
      </c>
      <c r="L332" s="20" t="str">
        <f t="shared" si="26"/>
        <v/>
      </c>
      <c r="M332" s="20" t="str">
        <f t="shared" si="27"/>
        <v/>
      </c>
      <c r="N332" s="21" t="str">
        <f>IF($A332="","",SUMIFS(Receipts!$D:$D,Receipts!$B:$B,$A332,Receipts!$C:$C,$D332))</f>
        <v/>
      </c>
      <c r="O332" s="21" t="str">
        <f t="shared" si="28"/>
        <v/>
      </c>
      <c r="P332" s="20" t="str">
        <f t="shared" si="29"/>
        <v/>
      </c>
      <c r="Q332" s="22" t="str">
        <f>IF($A332="","",IF($J332="Yes","Short-closed",IF($O332=0,"Closed",IF(AND($I332&lt;&gt;"",Settings!$B$5&gt;$I332),"Overdue",IF($N332&gt;0,"Part received","Open")))))</f>
        <v/>
      </c>
      <c r="R332" s="22" t="str">
        <f>IF($Q332="Overdue",Settings!$B$5-$I332,"")</f>
        <v/>
      </c>
    </row>
    <row r="333" spans="1:18" x14ac:dyDescent="0.3">
      <c r="A333" s="16"/>
      <c r="B333" s="17"/>
      <c r="C333" s="16"/>
      <c r="D333" s="16"/>
      <c r="E333" s="16"/>
      <c r="F333" s="18"/>
      <c r="G333" s="19"/>
      <c r="H333" s="16"/>
      <c r="I333" s="17"/>
      <c r="J333" s="16"/>
      <c r="K333" s="20" t="str">
        <f t="shared" si="25"/>
        <v/>
      </c>
      <c r="L333" s="20" t="str">
        <f t="shared" si="26"/>
        <v/>
      </c>
      <c r="M333" s="20" t="str">
        <f t="shared" si="27"/>
        <v/>
      </c>
      <c r="N333" s="21" t="str">
        <f>IF($A333="","",SUMIFS(Receipts!$D:$D,Receipts!$B:$B,$A333,Receipts!$C:$C,$D333))</f>
        <v/>
      </c>
      <c r="O333" s="21" t="str">
        <f t="shared" si="28"/>
        <v/>
      </c>
      <c r="P333" s="20" t="str">
        <f t="shared" si="29"/>
        <v/>
      </c>
      <c r="Q333" s="22" t="str">
        <f>IF($A333="","",IF($J333="Yes","Short-closed",IF($O333=0,"Closed",IF(AND($I333&lt;&gt;"",Settings!$B$5&gt;$I333),"Overdue",IF($N333&gt;0,"Part received","Open")))))</f>
        <v/>
      </c>
      <c r="R333" s="22" t="str">
        <f>IF($Q333="Overdue",Settings!$B$5-$I333,"")</f>
        <v/>
      </c>
    </row>
    <row r="334" spans="1:18" x14ac:dyDescent="0.3">
      <c r="A334" s="16"/>
      <c r="B334" s="17"/>
      <c r="C334" s="16"/>
      <c r="D334" s="16"/>
      <c r="E334" s="16"/>
      <c r="F334" s="18"/>
      <c r="G334" s="19"/>
      <c r="H334" s="16"/>
      <c r="I334" s="17"/>
      <c r="J334" s="16"/>
      <c r="K334" s="20" t="str">
        <f t="shared" si="25"/>
        <v/>
      </c>
      <c r="L334" s="20" t="str">
        <f t="shared" si="26"/>
        <v/>
      </c>
      <c r="M334" s="20" t="str">
        <f t="shared" si="27"/>
        <v/>
      </c>
      <c r="N334" s="21" t="str">
        <f>IF($A334="","",SUMIFS(Receipts!$D:$D,Receipts!$B:$B,$A334,Receipts!$C:$C,$D334))</f>
        <v/>
      </c>
      <c r="O334" s="21" t="str">
        <f t="shared" si="28"/>
        <v/>
      </c>
      <c r="P334" s="20" t="str">
        <f t="shared" si="29"/>
        <v/>
      </c>
      <c r="Q334" s="22" t="str">
        <f>IF($A334="","",IF($J334="Yes","Short-closed",IF($O334=0,"Closed",IF(AND($I334&lt;&gt;"",Settings!$B$5&gt;$I334),"Overdue",IF($N334&gt;0,"Part received","Open")))))</f>
        <v/>
      </c>
      <c r="R334" s="22" t="str">
        <f>IF($Q334="Overdue",Settings!$B$5-$I334,"")</f>
        <v/>
      </c>
    </row>
    <row r="335" spans="1:18" x14ac:dyDescent="0.3">
      <c r="A335" s="16"/>
      <c r="B335" s="17"/>
      <c r="C335" s="16"/>
      <c r="D335" s="16"/>
      <c r="E335" s="16"/>
      <c r="F335" s="18"/>
      <c r="G335" s="19"/>
      <c r="H335" s="16"/>
      <c r="I335" s="17"/>
      <c r="J335" s="16"/>
      <c r="K335" s="20" t="str">
        <f t="shared" si="25"/>
        <v/>
      </c>
      <c r="L335" s="20" t="str">
        <f t="shared" si="26"/>
        <v/>
      </c>
      <c r="M335" s="20" t="str">
        <f t="shared" si="27"/>
        <v/>
      </c>
      <c r="N335" s="21" t="str">
        <f>IF($A335="","",SUMIFS(Receipts!$D:$D,Receipts!$B:$B,$A335,Receipts!$C:$C,$D335))</f>
        <v/>
      </c>
      <c r="O335" s="21" t="str">
        <f t="shared" si="28"/>
        <v/>
      </c>
      <c r="P335" s="20" t="str">
        <f t="shared" si="29"/>
        <v/>
      </c>
      <c r="Q335" s="22" t="str">
        <f>IF($A335="","",IF($J335="Yes","Short-closed",IF($O335=0,"Closed",IF(AND($I335&lt;&gt;"",Settings!$B$5&gt;$I335),"Overdue",IF($N335&gt;0,"Part received","Open")))))</f>
        <v/>
      </c>
      <c r="R335" s="22" t="str">
        <f>IF($Q335="Overdue",Settings!$B$5-$I335,"")</f>
        <v/>
      </c>
    </row>
    <row r="336" spans="1:18" x14ac:dyDescent="0.3">
      <c r="A336" s="16"/>
      <c r="B336" s="17"/>
      <c r="C336" s="16"/>
      <c r="D336" s="16"/>
      <c r="E336" s="16"/>
      <c r="F336" s="18"/>
      <c r="G336" s="19"/>
      <c r="H336" s="16"/>
      <c r="I336" s="17"/>
      <c r="J336" s="16"/>
      <c r="K336" s="20" t="str">
        <f t="shared" si="25"/>
        <v/>
      </c>
      <c r="L336" s="20" t="str">
        <f t="shared" si="26"/>
        <v/>
      </c>
      <c r="M336" s="20" t="str">
        <f t="shared" si="27"/>
        <v/>
      </c>
      <c r="N336" s="21" t="str">
        <f>IF($A336="","",SUMIFS(Receipts!$D:$D,Receipts!$B:$B,$A336,Receipts!$C:$C,$D336))</f>
        <v/>
      </c>
      <c r="O336" s="21" t="str">
        <f t="shared" si="28"/>
        <v/>
      </c>
      <c r="P336" s="20" t="str">
        <f t="shared" si="29"/>
        <v/>
      </c>
      <c r="Q336" s="22" t="str">
        <f>IF($A336="","",IF($J336="Yes","Short-closed",IF($O336=0,"Closed",IF(AND($I336&lt;&gt;"",Settings!$B$5&gt;$I336),"Overdue",IF($N336&gt;0,"Part received","Open")))))</f>
        <v/>
      </c>
      <c r="R336" s="22" t="str">
        <f>IF($Q336="Overdue",Settings!$B$5-$I336,"")</f>
        <v/>
      </c>
    </row>
    <row r="337" spans="1:18" x14ac:dyDescent="0.3">
      <c r="A337" s="16"/>
      <c r="B337" s="17"/>
      <c r="C337" s="16"/>
      <c r="D337" s="16"/>
      <c r="E337" s="16"/>
      <c r="F337" s="18"/>
      <c r="G337" s="19"/>
      <c r="H337" s="16"/>
      <c r="I337" s="17"/>
      <c r="J337" s="16"/>
      <c r="K337" s="20" t="str">
        <f t="shared" si="25"/>
        <v/>
      </c>
      <c r="L337" s="20" t="str">
        <f t="shared" si="26"/>
        <v/>
      </c>
      <c r="M337" s="20" t="str">
        <f t="shared" si="27"/>
        <v/>
      </c>
      <c r="N337" s="21" t="str">
        <f>IF($A337="","",SUMIFS(Receipts!$D:$D,Receipts!$B:$B,$A337,Receipts!$C:$C,$D337))</f>
        <v/>
      </c>
      <c r="O337" s="21" t="str">
        <f t="shared" si="28"/>
        <v/>
      </c>
      <c r="P337" s="20" t="str">
        <f t="shared" si="29"/>
        <v/>
      </c>
      <c r="Q337" s="22" t="str">
        <f>IF($A337="","",IF($J337="Yes","Short-closed",IF($O337=0,"Closed",IF(AND($I337&lt;&gt;"",Settings!$B$5&gt;$I337),"Overdue",IF($N337&gt;0,"Part received","Open")))))</f>
        <v/>
      </c>
      <c r="R337" s="22" t="str">
        <f>IF($Q337="Overdue",Settings!$B$5-$I337,"")</f>
        <v/>
      </c>
    </row>
    <row r="338" spans="1:18" x14ac:dyDescent="0.3">
      <c r="A338" s="16"/>
      <c r="B338" s="17"/>
      <c r="C338" s="16"/>
      <c r="D338" s="16"/>
      <c r="E338" s="16"/>
      <c r="F338" s="18"/>
      <c r="G338" s="19"/>
      <c r="H338" s="16"/>
      <c r="I338" s="17"/>
      <c r="J338" s="16"/>
      <c r="K338" s="20" t="str">
        <f t="shared" si="25"/>
        <v/>
      </c>
      <c r="L338" s="20" t="str">
        <f t="shared" si="26"/>
        <v/>
      </c>
      <c r="M338" s="20" t="str">
        <f t="shared" si="27"/>
        <v/>
      </c>
      <c r="N338" s="21" t="str">
        <f>IF($A338="","",SUMIFS(Receipts!$D:$D,Receipts!$B:$B,$A338,Receipts!$C:$C,$D338))</f>
        <v/>
      </c>
      <c r="O338" s="21" t="str">
        <f t="shared" si="28"/>
        <v/>
      </c>
      <c r="P338" s="20" t="str">
        <f t="shared" si="29"/>
        <v/>
      </c>
      <c r="Q338" s="22" t="str">
        <f>IF($A338="","",IF($J338="Yes","Short-closed",IF($O338=0,"Closed",IF(AND($I338&lt;&gt;"",Settings!$B$5&gt;$I338),"Overdue",IF($N338&gt;0,"Part received","Open")))))</f>
        <v/>
      </c>
      <c r="R338" s="22" t="str">
        <f>IF($Q338="Overdue",Settings!$B$5-$I338,"")</f>
        <v/>
      </c>
    </row>
    <row r="339" spans="1:18" x14ac:dyDescent="0.3">
      <c r="A339" s="16"/>
      <c r="B339" s="17"/>
      <c r="C339" s="16"/>
      <c r="D339" s="16"/>
      <c r="E339" s="16"/>
      <c r="F339" s="18"/>
      <c r="G339" s="19"/>
      <c r="H339" s="16"/>
      <c r="I339" s="17"/>
      <c r="J339" s="16"/>
      <c r="K339" s="20" t="str">
        <f t="shared" si="25"/>
        <v/>
      </c>
      <c r="L339" s="20" t="str">
        <f t="shared" si="26"/>
        <v/>
      </c>
      <c r="M339" s="20" t="str">
        <f t="shared" si="27"/>
        <v/>
      </c>
      <c r="N339" s="21" t="str">
        <f>IF($A339="","",SUMIFS(Receipts!$D:$D,Receipts!$B:$B,$A339,Receipts!$C:$C,$D339))</f>
        <v/>
      </c>
      <c r="O339" s="21" t="str">
        <f t="shared" si="28"/>
        <v/>
      </c>
      <c r="P339" s="20" t="str">
        <f t="shared" si="29"/>
        <v/>
      </c>
      <c r="Q339" s="22" t="str">
        <f>IF($A339="","",IF($J339="Yes","Short-closed",IF($O339=0,"Closed",IF(AND($I339&lt;&gt;"",Settings!$B$5&gt;$I339),"Overdue",IF($N339&gt;0,"Part received","Open")))))</f>
        <v/>
      </c>
      <c r="R339" s="22" t="str">
        <f>IF($Q339="Overdue",Settings!$B$5-$I339,"")</f>
        <v/>
      </c>
    </row>
    <row r="340" spans="1:18" x14ac:dyDescent="0.3">
      <c r="A340" s="16"/>
      <c r="B340" s="17"/>
      <c r="C340" s="16"/>
      <c r="D340" s="16"/>
      <c r="E340" s="16"/>
      <c r="F340" s="18"/>
      <c r="G340" s="19"/>
      <c r="H340" s="16"/>
      <c r="I340" s="17"/>
      <c r="J340" s="16"/>
      <c r="K340" s="20" t="str">
        <f t="shared" si="25"/>
        <v/>
      </c>
      <c r="L340" s="20" t="str">
        <f t="shared" si="26"/>
        <v/>
      </c>
      <c r="M340" s="20" t="str">
        <f t="shared" si="27"/>
        <v/>
      </c>
      <c r="N340" s="21" t="str">
        <f>IF($A340="","",SUMIFS(Receipts!$D:$D,Receipts!$B:$B,$A340,Receipts!$C:$C,$D340))</f>
        <v/>
      </c>
      <c r="O340" s="21" t="str">
        <f t="shared" si="28"/>
        <v/>
      </c>
      <c r="P340" s="20" t="str">
        <f t="shared" si="29"/>
        <v/>
      </c>
      <c r="Q340" s="22" t="str">
        <f>IF($A340="","",IF($J340="Yes","Short-closed",IF($O340=0,"Closed",IF(AND($I340&lt;&gt;"",Settings!$B$5&gt;$I340),"Overdue",IF($N340&gt;0,"Part received","Open")))))</f>
        <v/>
      </c>
      <c r="R340" s="22" t="str">
        <f>IF($Q340="Overdue",Settings!$B$5-$I340,"")</f>
        <v/>
      </c>
    </row>
    <row r="341" spans="1:18" x14ac:dyDescent="0.3">
      <c r="A341" s="16"/>
      <c r="B341" s="17"/>
      <c r="C341" s="16"/>
      <c r="D341" s="16"/>
      <c r="E341" s="16"/>
      <c r="F341" s="18"/>
      <c r="G341" s="19"/>
      <c r="H341" s="16"/>
      <c r="I341" s="17"/>
      <c r="J341" s="16"/>
      <c r="K341" s="20" t="str">
        <f t="shared" si="25"/>
        <v/>
      </c>
      <c r="L341" s="20" t="str">
        <f t="shared" si="26"/>
        <v/>
      </c>
      <c r="M341" s="20" t="str">
        <f t="shared" si="27"/>
        <v/>
      </c>
      <c r="N341" s="21" t="str">
        <f>IF($A341="","",SUMIFS(Receipts!$D:$D,Receipts!$B:$B,$A341,Receipts!$C:$C,$D341))</f>
        <v/>
      </c>
      <c r="O341" s="21" t="str">
        <f t="shared" si="28"/>
        <v/>
      </c>
      <c r="P341" s="20" t="str">
        <f t="shared" si="29"/>
        <v/>
      </c>
      <c r="Q341" s="22" t="str">
        <f>IF($A341="","",IF($J341="Yes","Short-closed",IF($O341=0,"Closed",IF(AND($I341&lt;&gt;"",Settings!$B$5&gt;$I341),"Overdue",IF($N341&gt;0,"Part received","Open")))))</f>
        <v/>
      </c>
      <c r="R341" s="22" t="str">
        <f>IF($Q341="Overdue",Settings!$B$5-$I341,"")</f>
        <v/>
      </c>
    </row>
    <row r="342" spans="1:18" x14ac:dyDescent="0.3">
      <c r="A342" s="16"/>
      <c r="B342" s="17"/>
      <c r="C342" s="16"/>
      <c r="D342" s="16"/>
      <c r="E342" s="16"/>
      <c r="F342" s="18"/>
      <c r="G342" s="19"/>
      <c r="H342" s="16"/>
      <c r="I342" s="17"/>
      <c r="J342" s="16"/>
      <c r="K342" s="20" t="str">
        <f t="shared" si="25"/>
        <v/>
      </c>
      <c r="L342" s="20" t="str">
        <f t="shared" si="26"/>
        <v/>
      </c>
      <c r="M342" s="20" t="str">
        <f t="shared" si="27"/>
        <v/>
      </c>
      <c r="N342" s="21" t="str">
        <f>IF($A342="","",SUMIFS(Receipts!$D:$D,Receipts!$B:$B,$A342,Receipts!$C:$C,$D342))</f>
        <v/>
      </c>
      <c r="O342" s="21" t="str">
        <f t="shared" si="28"/>
        <v/>
      </c>
      <c r="P342" s="20" t="str">
        <f t="shared" si="29"/>
        <v/>
      </c>
      <c r="Q342" s="22" t="str">
        <f>IF($A342="","",IF($J342="Yes","Short-closed",IF($O342=0,"Closed",IF(AND($I342&lt;&gt;"",Settings!$B$5&gt;$I342),"Overdue",IF($N342&gt;0,"Part received","Open")))))</f>
        <v/>
      </c>
      <c r="R342" s="22" t="str">
        <f>IF($Q342="Overdue",Settings!$B$5-$I342,"")</f>
        <v/>
      </c>
    </row>
    <row r="343" spans="1:18" x14ac:dyDescent="0.3">
      <c r="A343" s="16"/>
      <c r="B343" s="17"/>
      <c r="C343" s="16"/>
      <c r="D343" s="16"/>
      <c r="E343" s="16"/>
      <c r="F343" s="18"/>
      <c r="G343" s="19"/>
      <c r="H343" s="16"/>
      <c r="I343" s="17"/>
      <c r="J343" s="16"/>
      <c r="K343" s="20" t="str">
        <f t="shared" si="25"/>
        <v/>
      </c>
      <c r="L343" s="20" t="str">
        <f t="shared" si="26"/>
        <v/>
      </c>
      <c r="M343" s="20" t="str">
        <f t="shared" si="27"/>
        <v/>
      </c>
      <c r="N343" s="21" t="str">
        <f>IF($A343="","",SUMIFS(Receipts!$D:$D,Receipts!$B:$B,$A343,Receipts!$C:$C,$D343))</f>
        <v/>
      </c>
      <c r="O343" s="21" t="str">
        <f t="shared" si="28"/>
        <v/>
      </c>
      <c r="P343" s="20" t="str">
        <f t="shared" si="29"/>
        <v/>
      </c>
      <c r="Q343" s="22" t="str">
        <f>IF($A343="","",IF($J343="Yes","Short-closed",IF($O343=0,"Closed",IF(AND($I343&lt;&gt;"",Settings!$B$5&gt;$I343),"Overdue",IF($N343&gt;0,"Part received","Open")))))</f>
        <v/>
      </c>
      <c r="R343" s="22" t="str">
        <f>IF($Q343="Overdue",Settings!$B$5-$I343,"")</f>
        <v/>
      </c>
    </row>
    <row r="344" spans="1:18" x14ac:dyDescent="0.3">
      <c r="A344" s="16"/>
      <c r="B344" s="17"/>
      <c r="C344" s="16"/>
      <c r="D344" s="16"/>
      <c r="E344" s="16"/>
      <c r="F344" s="18"/>
      <c r="G344" s="19"/>
      <c r="H344" s="16"/>
      <c r="I344" s="17"/>
      <c r="J344" s="16"/>
      <c r="K344" s="20" t="str">
        <f t="shared" si="25"/>
        <v/>
      </c>
      <c r="L344" s="20" t="str">
        <f t="shared" si="26"/>
        <v/>
      </c>
      <c r="M344" s="20" t="str">
        <f t="shared" si="27"/>
        <v/>
      </c>
      <c r="N344" s="21" t="str">
        <f>IF($A344="","",SUMIFS(Receipts!$D:$D,Receipts!$B:$B,$A344,Receipts!$C:$C,$D344))</f>
        <v/>
      </c>
      <c r="O344" s="21" t="str">
        <f t="shared" si="28"/>
        <v/>
      </c>
      <c r="P344" s="20" t="str">
        <f t="shared" si="29"/>
        <v/>
      </c>
      <c r="Q344" s="22" t="str">
        <f>IF($A344="","",IF($J344="Yes","Short-closed",IF($O344=0,"Closed",IF(AND($I344&lt;&gt;"",Settings!$B$5&gt;$I344),"Overdue",IF($N344&gt;0,"Part received","Open")))))</f>
        <v/>
      </c>
      <c r="R344" s="22" t="str">
        <f>IF($Q344="Overdue",Settings!$B$5-$I344,"")</f>
        <v/>
      </c>
    </row>
    <row r="345" spans="1:18" x14ac:dyDescent="0.3">
      <c r="A345" s="16"/>
      <c r="B345" s="17"/>
      <c r="C345" s="16"/>
      <c r="D345" s="16"/>
      <c r="E345" s="16"/>
      <c r="F345" s="18"/>
      <c r="G345" s="19"/>
      <c r="H345" s="16"/>
      <c r="I345" s="17"/>
      <c r="J345" s="16"/>
      <c r="K345" s="20" t="str">
        <f t="shared" si="25"/>
        <v/>
      </c>
      <c r="L345" s="20" t="str">
        <f t="shared" si="26"/>
        <v/>
      </c>
      <c r="M345" s="20" t="str">
        <f t="shared" si="27"/>
        <v/>
      </c>
      <c r="N345" s="21" t="str">
        <f>IF($A345="","",SUMIFS(Receipts!$D:$D,Receipts!$B:$B,$A345,Receipts!$C:$C,$D345))</f>
        <v/>
      </c>
      <c r="O345" s="21" t="str">
        <f t="shared" si="28"/>
        <v/>
      </c>
      <c r="P345" s="20" t="str">
        <f t="shared" si="29"/>
        <v/>
      </c>
      <c r="Q345" s="22" t="str">
        <f>IF($A345="","",IF($J345="Yes","Short-closed",IF($O345=0,"Closed",IF(AND($I345&lt;&gt;"",Settings!$B$5&gt;$I345),"Overdue",IF($N345&gt;0,"Part received","Open")))))</f>
        <v/>
      </c>
      <c r="R345" s="22" t="str">
        <f>IF($Q345="Overdue",Settings!$B$5-$I345,"")</f>
        <v/>
      </c>
    </row>
    <row r="346" spans="1:18" x14ac:dyDescent="0.3">
      <c r="A346" s="16"/>
      <c r="B346" s="17"/>
      <c r="C346" s="16"/>
      <c r="D346" s="16"/>
      <c r="E346" s="16"/>
      <c r="F346" s="18"/>
      <c r="G346" s="19"/>
      <c r="H346" s="16"/>
      <c r="I346" s="17"/>
      <c r="J346" s="16"/>
      <c r="K346" s="20" t="str">
        <f t="shared" si="25"/>
        <v/>
      </c>
      <c r="L346" s="20" t="str">
        <f t="shared" si="26"/>
        <v/>
      </c>
      <c r="M346" s="20" t="str">
        <f t="shared" si="27"/>
        <v/>
      </c>
      <c r="N346" s="21" t="str">
        <f>IF($A346="","",SUMIFS(Receipts!$D:$D,Receipts!$B:$B,$A346,Receipts!$C:$C,$D346))</f>
        <v/>
      </c>
      <c r="O346" s="21" t="str">
        <f t="shared" si="28"/>
        <v/>
      </c>
      <c r="P346" s="20" t="str">
        <f t="shared" si="29"/>
        <v/>
      </c>
      <c r="Q346" s="22" t="str">
        <f>IF($A346="","",IF($J346="Yes","Short-closed",IF($O346=0,"Closed",IF(AND($I346&lt;&gt;"",Settings!$B$5&gt;$I346),"Overdue",IF($N346&gt;0,"Part received","Open")))))</f>
        <v/>
      </c>
      <c r="R346" s="22" t="str">
        <f>IF($Q346="Overdue",Settings!$B$5-$I346,"")</f>
        <v/>
      </c>
    </row>
    <row r="347" spans="1:18" x14ac:dyDescent="0.3">
      <c r="A347" s="16"/>
      <c r="B347" s="17"/>
      <c r="C347" s="16"/>
      <c r="D347" s="16"/>
      <c r="E347" s="16"/>
      <c r="F347" s="18"/>
      <c r="G347" s="19"/>
      <c r="H347" s="16"/>
      <c r="I347" s="17"/>
      <c r="J347" s="16"/>
      <c r="K347" s="20" t="str">
        <f t="shared" si="25"/>
        <v/>
      </c>
      <c r="L347" s="20" t="str">
        <f t="shared" si="26"/>
        <v/>
      </c>
      <c r="M347" s="20" t="str">
        <f t="shared" si="27"/>
        <v/>
      </c>
      <c r="N347" s="21" t="str">
        <f>IF($A347="","",SUMIFS(Receipts!$D:$D,Receipts!$B:$B,$A347,Receipts!$C:$C,$D347))</f>
        <v/>
      </c>
      <c r="O347" s="21" t="str">
        <f t="shared" si="28"/>
        <v/>
      </c>
      <c r="P347" s="20" t="str">
        <f t="shared" si="29"/>
        <v/>
      </c>
      <c r="Q347" s="22" t="str">
        <f>IF($A347="","",IF($J347="Yes","Short-closed",IF($O347=0,"Closed",IF(AND($I347&lt;&gt;"",Settings!$B$5&gt;$I347),"Overdue",IF($N347&gt;0,"Part received","Open")))))</f>
        <v/>
      </c>
      <c r="R347" s="22" t="str">
        <f>IF($Q347="Overdue",Settings!$B$5-$I347,"")</f>
        <v/>
      </c>
    </row>
    <row r="348" spans="1:18" x14ac:dyDescent="0.3">
      <c r="A348" s="16"/>
      <c r="B348" s="17"/>
      <c r="C348" s="16"/>
      <c r="D348" s="16"/>
      <c r="E348" s="16"/>
      <c r="F348" s="18"/>
      <c r="G348" s="19"/>
      <c r="H348" s="16"/>
      <c r="I348" s="17"/>
      <c r="J348" s="16"/>
      <c r="K348" s="20" t="str">
        <f t="shared" si="25"/>
        <v/>
      </c>
      <c r="L348" s="20" t="str">
        <f t="shared" si="26"/>
        <v/>
      </c>
      <c r="M348" s="20" t="str">
        <f t="shared" si="27"/>
        <v/>
      </c>
      <c r="N348" s="21" t="str">
        <f>IF($A348="","",SUMIFS(Receipts!$D:$D,Receipts!$B:$B,$A348,Receipts!$C:$C,$D348))</f>
        <v/>
      </c>
      <c r="O348" s="21" t="str">
        <f t="shared" si="28"/>
        <v/>
      </c>
      <c r="P348" s="20" t="str">
        <f t="shared" si="29"/>
        <v/>
      </c>
      <c r="Q348" s="22" t="str">
        <f>IF($A348="","",IF($J348="Yes","Short-closed",IF($O348=0,"Closed",IF(AND($I348&lt;&gt;"",Settings!$B$5&gt;$I348),"Overdue",IF($N348&gt;0,"Part received","Open")))))</f>
        <v/>
      </c>
      <c r="R348" s="22" t="str">
        <f>IF($Q348="Overdue",Settings!$B$5-$I348,"")</f>
        <v/>
      </c>
    </row>
    <row r="349" spans="1:18" x14ac:dyDescent="0.3">
      <c r="A349" s="16"/>
      <c r="B349" s="17"/>
      <c r="C349" s="16"/>
      <c r="D349" s="16"/>
      <c r="E349" s="16"/>
      <c r="F349" s="18"/>
      <c r="G349" s="19"/>
      <c r="H349" s="16"/>
      <c r="I349" s="17"/>
      <c r="J349" s="16"/>
      <c r="K349" s="20" t="str">
        <f t="shared" si="25"/>
        <v/>
      </c>
      <c r="L349" s="20" t="str">
        <f t="shared" si="26"/>
        <v/>
      </c>
      <c r="M349" s="20" t="str">
        <f t="shared" si="27"/>
        <v/>
      </c>
      <c r="N349" s="21" t="str">
        <f>IF($A349="","",SUMIFS(Receipts!$D:$D,Receipts!$B:$B,$A349,Receipts!$C:$C,$D349))</f>
        <v/>
      </c>
      <c r="O349" s="21" t="str">
        <f t="shared" si="28"/>
        <v/>
      </c>
      <c r="P349" s="20" t="str">
        <f t="shared" si="29"/>
        <v/>
      </c>
      <c r="Q349" s="22" t="str">
        <f>IF($A349="","",IF($J349="Yes","Short-closed",IF($O349=0,"Closed",IF(AND($I349&lt;&gt;"",Settings!$B$5&gt;$I349),"Overdue",IF($N349&gt;0,"Part received","Open")))))</f>
        <v/>
      </c>
      <c r="R349" s="22" t="str">
        <f>IF($Q349="Overdue",Settings!$B$5-$I349,"")</f>
        <v/>
      </c>
    </row>
    <row r="350" spans="1:18" x14ac:dyDescent="0.3">
      <c r="A350" s="16"/>
      <c r="B350" s="17"/>
      <c r="C350" s="16"/>
      <c r="D350" s="16"/>
      <c r="E350" s="16"/>
      <c r="F350" s="18"/>
      <c r="G350" s="19"/>
      <c r="H350" s="16"/>
      <c r="I350" s="17"/>
      <c r="J350" s="16"/>
      <c r="K350" s="20" t="str">
        <f t="shared" si="25"/>
        <v/>
      </c>
      <c r="L350" s="20" t="str">
        <f t="shared" si="26"/>
        <v/>
      </c>
      <c r="M350" s="20" t="str">
        <f t="shared" si="27"/>
        <v/>
      </c>
      <c r="N350" s="21" t="str">
        <f>IF($A350="","",SUMIFS(Receipts!$D:$D,Receipts!$B:$B,$A350,Receipts!$C:$C,$D350))</f>
        <v/>
      </c>
      <c r="O350" s="21" t="str">
        <f t="shared" si="28"/>
        <v/>
      </c>
      <c r="P350" s="20" t="str">
        <f t="shared" si="29"/>
        <v/>
      </c>
      <c r="Q350" s="22" t="str">
        <f>IF($A350="","",IF($J350="Yes","Short-closed",IF($O350=0,"Closed",IF(AND($I350&lt;&gt;"",Settings!$B$5&gt;$I350),"Overdue",IF($N350&gt;0,"Part received","Open")))))</f>
        <v/>
      </c>
      <c r="R350" s="22" t="str">
        <f>IF($Q350="Overdue",Settings!$B$5-$I350,"")</f>
        <v/>
      </c>
    </row>
    <row r="351" spans="1:18" x14ac:dyDescent="0.3">
      <c r="A351" s="16"/>
      <c r="B351" s="17"/>
      <c r="C351" s="16"/>
      <c r="D351" s="16"/>
      <c r="E351" s="16"/>
      <c r="F351" s="18"/>
      <c r="G351" s="19"/>
      <c r="H351" s="16"/>
      <c r="I351" s="17"/>
      <c r="J351" s="16"/>
      <c r="K351" s="20" t="str">
        <f t="shared" si="25"/>
        <v/>
      </c>
      <c r="L351" s="20" t="str">
        <f t="shared" si="26"/>
        <v/>
      </c>
      <c r="M351" s="20" t="str">
        <f t="shared" si="27"/>
        <v/>
      </c>
      <c r="N351" s="21" t="str">
        <f>IF($A351="","",SUMIFS(Receipts!$D:$D,Receipts!$B:$B,$A351,Receipts!$C:$C,$D351))</f>
        <v/>
      </c>
      <c r="O351" s="21" t="str">
        <f t="shared" si="28"/>
        <v/>
      </c>
      <c r="P351" s="20" t="str">
        <f t="shared" si="29"/>
        <v/>
      </c>
      <c r="Q351" s="22" t="str">
        <f>IF($A351="","",IF($J351="Yes","Short-closed",IF($O351=0,"Closed",IF(AND($I351&lt;&gt;"",Settings!$B$5&gt;$I351),"Overdue",IF($N351&gt;0,"Part received","Open")))))</f>
        <v/>
      </c>
      <c r="R351" s="22" t="str">
        <f>IF($Q351="Overdue",Settings!$B$5-$I351,"")</f>
        <v/>
      </c>
    </row>
    <row r="352" spans="1:18" x14ac:dyDescent="0.3">
      <c r="A352" s="16"/>
      <c r="B352" s="17"/>
      <c r="C352" s="16"/>
      <c r="D352" s="16"/>
      <c r="E352" s="16"/>
      <c r="F352" s="18"/>
      <c r="G352" s="19"/>
      <c r="H352" s="16"/>
      <c r="I352" s="17"/>
      <c r="J352" s="16"/>
      <c r="K352" s="20" t="str">
        <f t="shared" si="25"/>
        <v/>
      </c>
      <c r="L352" s="20" t="str">
        <f t="shared" si="26"/>
        <v/>
      </c>
      <c r="M352" s="20" t="str">
        <f t="shared" si="27"/>
        <v/>
      </c>
      <c r="N352" s="21" t="str">
        <f>IF($A352="","",SUMIFS(Receipts!$D:$D,Receipts!$B:$B,$A352,Receipts!$C:$C,$D352))</f>
        <v/>
      </c>
      <c r="O352" s="21" t="str">
        <f t="shared" si="28"/>
        <v/>
      </c>
      <c r="P352" s="20" t="str">
        <f t="shared" si="29"/>
        <v/>
      </c>
      <c r="Q352" s="22" t="str">
        <f>IF($A352="","",IF($J352="Yes","Short-closed",IF($O352=0,"Closed",IF(AND($I352&lt;&gt;"",Settings!$B$5&gt;$I352),"Overdue",IF($N352&gt;0,"Part received","Open")))))</f>
        <v/>
      </c>
      <c r="R352" s="22" t="str">
        <f>IF($Q352="Overdue",Settings!$B$5-$I352,"")</f>
        <v/>
      </c>
    </row>
    <row r="353" spans="1:18" x14ac:dyDescent="0.3">
      <c r="A353" s="16"/>
      <c r="B353" s="17"/>
      <c r="C353" s="16"/>
      <c r="D353" s="16"/>
      <c r="E353" s="16"/>
      <c r="F353" s="18"/>
      <c r="G353" s="19"/>
      <c r="H353" s="16"/>
      <c r="I353" s="17"/>
      <c r="J353" s="16"/>
      <c r="K353" s="20" t="str">
        <f t="shared" si="25"/>
        <v/>
      </c>
      <c r="L353" s="20" t="str">
        <f t="shared" si="26"/>
        <v/>
      </c>
      <c r="M353" s="20" t="str">
        <f t="shared" si="27"/>
        <v/>
      </c>
      <c r="N353" s="21" t="str">
        <f>IF($A353="","",SUMIFS(Receipts!$D:$D,Receipts!$B:$B,$A353,Receipts!$C:$C,$D353))</f>
        <v/>
      </c>
      <c r="O353" s="21" t="str">
        <f t="shared" si="28"/>
        <v/>
      </c>
      <c r="P353" s="20" t="str">
        <f t="shared" si="29"/>
        <v/>
      </c>
      <c r="Q353" s="22" t="str">
        <f>IF($A353="","",IF($J353="Yes","Short-closed",IF($O353=0,"Closed",IF(AND($I353&lt;&gt;"",Settings!$B$5&gt;$I353),"Overdue",IF($N353&gt;0,"Part received","Open")))))</f>
        <v/>
      </c>
      <c r="R353" s="22" t="str">
        <f>IF($Q353="Overdue",Settings!$B$5-$I353,"")</f>
        <v/>
      </c>
    </row>
    <row r="354" spans="1:18" x14ac:dyDescent="0.3">
      <c r="A354" s="16"/>
      <c r="B354" s="17"/>
      <c r="C354" s="16"/>
      <c r="D354" s="16"/>
      <c r="E354" s="16"/>
      <c r="F354" s="18"/>
      <c r="G354" s="19"/>
      <c r="H354" s="16"/>
      <c r="I354" s="17"/>
      <c r="J354" s="16"/>
      <c r="K354" s="20" t="str">
        <f t="shared" si="25"/>
        <v/>
      </c>
      <c r="L354" s="20" t="str">
        <f t="shared" si="26"/>
        <v/>
      </c>
      <c r="M354" s="20" t="str">
        <f t="shared" si="27"/>
        <v/>
      </c>
      <c r="N354" s="21" t="str">
        <f>IF($A354="","",SUMIFS(Receipts!$D:$D,Receipts!$B:$B,$A354,Receipts!$C:$C,$D354))</f>
        <v/>
      </c>
      <c r="O354" s="21" t="str">
        <f t="shared" si="28"/>
        <v/>
      </c>
      <c r="P354" s="20" t="str">
        <f t="shared" si="29"/>
        <v/>
      </c>
      <c r="Q354" s="22" t="str">
        <f>IF($A354="","",IF($J354="Yes","Short-closed",IF($O354=0,"Closed",IF(AND($I354&lt;&gt;"",Settings!$B$5&gt;$I354),"Overdue",IF($N354&gt;0,"Part received","Open")))))</f>
        <v/>
      </c>
      <c r="R354" s="22" t="str">
        <f>IF($Q354="Overdue",Settings!$B$5-$I354,"")</f>
        <v/>
      </c>
    </row>
    <row r="355" spans="1:18" x14ac:dyDescent="0.3">
      <c r="A355" s="16"/>
      <c r="B355" s="17"/>
      <c r="C355" s="16"/>
      <c r="D355" s="16"/>
      <c r="E355" s="16"/>
      <c r="F355" s="18"/>
      <c r="G355" s="19"/>
      <c r="H355" s="16"/>
      <c r="I355" s="17"/>
      <c r="J355" s="16"/>
      <c r="K355" s="20" t="str">
        <f t="shared" si="25"/>
        <v/>
      </c>
      <c r="L355" s="20" t="str">
        <f t="shared" si="26"/>
        <v/>
      </c>
      <c r="M355" s="20" t="str">
        <f t="shared" si="27"/>
        <v/>
      </c>
      <c r="N355" s="21" t="str">
        <f>IF($A355="","",SUMIFS(Receipts!$D:$D,Receipts!$B:$B,$A355,Receipts!$C:$C,$D355))</f>
        <v/>
      </c>
      <c r="O355" s="21" t="str">
        <f t="shared" si="28"/>
        <v/>
      </c>
      <c r="P355" s="20" t="str">
        <f t="shared" si="29"/>
        <v/>
      </c>
      <c r="Q355" s="22" t="str">
        <f>IF($A355="","",IF($J355="Yes","Short-closed",IF($O355=0,"Closed",IF(AND($I355&lt;&gt;"",Settings!$B$5&gt;$I355),"Overdue",IF($N355&gt;0,"Part received","Open")))))</f>
        <v/>
      </c>
      <c r="R355" s="22" t="str">
        <f>IF($Q355="Overdue",Settings!$B$5-$I355,"")</f>
        <v/>
      </c>
    </row>
    <row r="356" spans="1:18" x14ac:dyDescent="0.3">
      <c r="A356" s="16"/>
      <c r="B356" s="17"/>
      <c r="C356" s="16"/>
      <c r="D356" s="16"/>
      <c r="E356" s="16"/>
      <c r="F356" s="18"/>
      <c r="G356" s="19"/>
      <c r="H356" s="16"/>
      <c r="I356" s="17"/>
      <c r="J356" s="16"/>
      <c r="K356" s="20" t="str">
        <f t="shared" si="25"/>
        <v/>
      </c>
      <c r="L356" s="20" t="str">
        <f t="shared" si="26"/>
        <v/>
      </c>
      <c r="M356" s="20" t="str">
        <f t="shared" si="27"/>
        <v/>
      </c>
      <c r="N356" s="21" t="str">
        <f>IF($A356="","",SUMIFS(Receipts!$D:$D,Receipts!$B:$B,$A356,Receipts!$C:$C,$D356))</f>
        <v/>
      </c>
      <c r="O356" s="21" t="str">
        <f t="shared" si="28"/>
        <v/>
      </c>
      <c r="P356" s="20" t="str">
        <f t="shared" si="29"/>
        <v/>
      </c>
      <c r="Q356" s="22" t="str">
        <f>IF($A356="","",IF($J356="Yes","Short-closed",IF($O356=0,"Closed",IF(AND($I356&lt;&gt;"",Settings!$B$5&gt;$I356),"Overdue",IF($N356&gt;0,"Part received","Open")))))</f>
        <v/>
      </c>
      <c r="R356" s="22" t="str">
        <f>IF($Q356="Overdue",Settings!$B$5-$I356,"")</f>
        <v/>
      </c>
    </row>
    <row r="357" spans="1:18" x14ac:dyDescent="0.3">
      <c r="A357" s="16"/>
      <c r="B357" s="17"/>
      <c r="C357" s="16"/>
      <c r="D357" s="16"/>
      <c r="E357" s="16"/>
      <c r="F357" s="18"/>
      <c r="G357" s="19"/>
      <c r="H357" s="16"/>
      <c r="I357" s="17"/>
      <c r="J357" s="16"/>
      <c r="K357" s="20" t="str">
        <f t="shared" si="25"/>
        <v/>
      </c>
      <c r="L357" s="20" t="str">
        <f t="shared" si="26"/>
        <v/>
      </c>
      <c r="M357" s="20" t="str">
        <f t="shared" si="27"/>
        <v/>
      </c>
      <c r="N357" s="21" t="str">
        <f>IF($A357="","",SUMIFS(Receipts!$D:$D,Receipts!$B:$B,$A357,Receipts!$C:$C,$D357))</f>
        <v/>
      </c>
      <c r="O357" s="21" t="str">
        <f t="shared" si="28"/>
        <v/>
      </c>
      <c r="P357" s="20" t="str">
        <f t="shared" si="29"/>
        <v/>
      </c>
      <c r="Q357" s="22" t="str">
        <f>IF($A357="","",IF($J357="Yes","Short-closed",IF($O357=0,"Closed",IF(AND($I357&lt;&gt;"",Settings!$B$5&gt;$I357),"Overdue",IF($N357&gt;0,"Part received","Open")))))</f>
        <v/>
      </c>
      <c r="R357" s="22" t="str">
        <f>IF($Q357="Overdue",Settings!$B$5-$I357,"")</f>
        <v/>
      </c>
    </row>
    <row r="358" spans="1:18" x14ac:dyDescent="0.3">
      <c r="A358" s="16"/>
      <c r="B358" s="17"/>
      <c r="C358" s="16"/>
      <c r="D358" s="16"/>
      <c r="E358" s="16"/>
      <c r="F358" s="18"/>
      <c r="G358" s="19"/>
      <c r="H358" s="16"/>
      <c r="I358" s="17"/>
      <c r="J358" s="16"/>
      <c r="K358" s="20" t="str">
        <f t="shared" si="25"/>
        <v/>
      </c>
      <c r="L358" s="20" t="str">
        <f t="shared" si="26"/>
        <v/>
      </c>
      <c r="M358" s="20" t="str">
        <f t="shared" si="27"/>
        <v/>
      </c>
      <c r="N358" s="21" t="str">
        <f>IF($A358="","",SUMIFS(Receipts!$D:$D,Receipts!$B:$B,$A358,Receipts!$C:$C,$D358))</f>
        <v/>
      </c>
      <c r="O358" s="21" t="str">
        <f t="shared" si="28"/>
        <v/>
      </c>
      <c r="P358" s="20" t="str">
        <f t="shared" si="29"/>
        <v/>
      </c>
      <c r="Q358" s="22" t="str">
        <f>IF($A358="","",IF($J358="Yes","Short-closed",IF($O358=0,"Closed",IF(AND($I358&lt;&gt;"",Settings!$B$5&gt;$I358),"Overdue",IF($N358&gt;0,"Part received","Open")))))</f>
        <v/>
      </c>
      <c r="R358" s="22" t="str">
        <f>IF($Q358="Overdue",Settings!$B$5-$I358,"")</f>
        <v/>
      </c>
    </row>
    <row r="359" spans="1:18" x14ac:dyDescent="0.3">
      <c r="A359" s="16"/>
      <c r="B359" s="17"/>
      <c r="C359" s="16"/>
      <c r="D359" s="16"/>
      <c r="E359" s="16"/>
      <c r="F359" s="18"/>
      <c r="G359" s="19"/>
      <c r="H359" s="16"/>
      <c r="I359" s="17"/>
      <c r="J359" s="16"/>
      <c r="K359" s="20" t="str">
        <f t="shared" si="25"/>
        <v/>
      </c>
      <c r="L359" s="20" t="str">
        <f t="shared" si="26"/>
        <v/>
      </c>
      <c r="M359" s="20" t="str">
        <f t="shared" si="27"/>
        <v/>
      </c>
      <c r="N359" s="21" t="str">
        <f>IF($A359="","",SUMIFS(Receipts!$D:$D,Receipts!$B:$B,$A359,Receipts!$C:$C,$D359))</f>
        <v/>
      </c>
      <c r="O359" s="21" t="str">
        <f t="shared" si="28"/>
        <v/>
      </c>
      <c r="P359" s="20" t="str">
        <f t="shared" si="29"/>
        <v/>
      </c>
      <c r="Q359" s="22" t="str">
        <f>IF($A359="","",IF($J359="Yes","Short-closed",IF($O359=0,"Closed",IF(AND($I359&lt;&gt;"",Settings!$B$5&gt;$I359),"Overdue",IF($N359&gt;0,"Part received","Open")))))</f>
        <v/>
      </c>
      <c r="R359" s="22" t="str">
        <f>IF($Q359="Overdue",Settings!$B$5-$I359,"")</f>
        <v/>
      </c>
    </row>
    <row r="360" spans="1:18" x14ac:dyDescent="0.3">
      <c r="A360" s="16"/>
      <c r="B360" s="17"/>
      <c r="C360" s="16"/>
      <c r="D360" s="16"/>
      <c r="E360" s="16"/>
      <c r="F360" s="18"/>
      <c r="G360" s="19"/>
      <c r="H360" s="16"/>
      <c r="I360" s="17"/>
      <c r="J360" s="16"/>
      <c r="K360" s="20" t="str">
        <f t="shared" si="25"/>
        <v/>
      </c>
      <c r="L360" s="20" t="str">
        <f t="shared" si="26"/>
        <v/>
      </c>
      <c r="M360" s="20" t="str">
        <f t="shared" si="27"/>
        <v/>
      </c>
      <c r="N360" s="21" t="str">
        <f>IF($A360="","",SUMIFS(Receipts!$D:$D,Receipts!$B:$B,$A360,Receipts!$C:$C,$D360))</f>
        <v/>
      </c>
      <c r="O360" s="21" t="str">
        <f t="shared" si="28"/>
        <v/>
      </c>
      <c r="P360" s="20" t="str">
        <f t="shared" si="29"/>
        <v/>
      </c>
      <c r="Q360" s="22" t="str">
        <f>IF($A360="","",IF($J360="Yes","Short-closed",IF($O360=0,"Closed",IF(AND($I360&lt;&gt;"",Settings!$B$5&gt;$I360),"Overdue",IF($N360&gt;0,"Part received","Open")))))</f>
        <v/>
      </c>
      <c r="R360" s="22" t="str">
        <f>IF($Q360="Overdue",Settings!$B$5-$I360,"")</f>
        <v/>
      </c>
    </row>
    <row r="361" spans="1:18" x14ac:dyDescent="0.3">
      <c r="A361" s="16"/>
      <c r="B361" s="17"/>
      <c r="C361" s="16"/>
      <c r="D361" s="16"/>
      <c r="E361" s="16"/>
      <c r="F361" s="18"/>
      <c r="G361" s="19"/>
      <c r="H361" s="16"/>
      <c r="I361" s="17"/>
      <c r="J361" s="16"/>
      <c r="K361" s="20" t="str">
        <f t="shared" si="25"/>
        <v/>
      </c>
      <c r="L361" s="20" t="str">
        <f t="shared" si="26"/>
        <v/>
      </c>
      <c r="M361" s="20" t="str">
        <f t="shared" si="27"/>
        <v/>
      </c>
      <c r="N361" s="21" t="str">
        <f>IF($A361="","",SUMIFS(Receipts!$D:$D,Receipts!$B:$B,$A361,Receipts!$C:$C,$D361))</f>
        <v/>
      </c>
      <c r="O361" s="21" t="str">
        <f t="shared" si="28"/>
        <v/>
      </c>
      <c r="P361" s="20" t="str">
        <f t="shared" si="29"/>
        <v/>
      </c>
      <c r="Q361" s="22" t="str">
        <f>IF($A361="","",IF($J361="Yes","Short-closed",IF($O361=0,"Closed",IF(AND($I361&lt;&gt;"",Settings!$B$5&gt;$I361),"Overdue",IF($N361&gt;0,"Part received","Open")))))</f>
        <v/>
      </c>
      <c r="R361" s="22" t="str">
        <f>IF($Q361="Overdue",Settings!$B$5-$I361,"")</f>
        <v/>
      </c>
    </row>
    <row r="362" spans="1:18" x14ac:dyDescent="0.3">
      <c r="A362" s="16"/>
      <c r="B362" s="17"/>
      <c r="C362" s="16"/>
      <c r="D362" s="16"/>
      <c r="E362" s="16"/>
      <c r="F362" s="18"/>
      <c r="G362" s="19"/>
      <c r="H362" s="16"/>
      <c r="I362" s="17"/>
      <c r="J362" s="16"/>
      <c r="K362" s="20" t="str">
        <f t="shared" si="25"/>
        <v/>
      </c>
      <c r="L362" s="20" t="str">
        <f t="shared" si="26"/>
        <v/>
      </c>
      <c r="M362" s="20" t="str">
        <f t="shared" si="27"/>
        <v/>
      </c>
      <c r="N362" s="21" t="str">
        <f>IF($A362="","",SUMIFS(Receipts!$D:$D,Receipts!$B:$B,$A362,Receipts!$C:$C,$D362))</f>
        <v/>
      </c>
      <c r="O362" s="21" t="str">
        <f t="shared" si="28"/>
        <v/>
      </c>
      <c r="P362" s="20" t="str">
        <f t="shared" si="29"/>
        <v/>
      </c>
      <c r="Q362" s="22" t="str">
        <f>IF($A362="","",IF($J362="Yes","Short-closed",IF($O362=0,"Closed",IF(AND($I362&lt;&gt;"",Settings!$B$5&gt;$I362),"Overdue",IF($N362&gt;0,"Part received","Open")))))</f>
        <v/>
      </c>
      <c r="R362" s="22" t="str">
        <f>IF($Q362="Overdue",Settings!$B$5-$I362,"")</f>
        <v/>
      </c>
    </row>
    <row r="363" spans="1:18" x14ac:dyDescent="0.3">
      <c r="A363" s="16"/>
      <c r="B363" s="17"/>
      <c r="C363" s="16"/>
      <c r="D363" s="16"/>
      <c r="E363" s="16"/>
      <c r="F363" s="18"/>
      <c r="G363" s="19"/>
      <c r="H363" s="16"/>
      <c r="I363" s="17"/>
      <c r="J363" s="16"/>
      <c r="K363" s="20" t="str">
        <f t="shared" si="25"/>
        <v/>
      </c>
      <c r="L363" s="20" t="str">
        <f t="shared" si="26"/>
        <v/>
      </c>
      <c r="M363" s="20" t="str">
        <f t="shared" si="27"/>
        <v/>
      </c>
      <c r="N363" s="21" t="str">
        <f>IF($A363="","",SUMIFS(Receipts!$D:$D,Receipts!$B:$B,$A363,Receipts!$C:$C,$D363))</f>
        <v/>
      </c>
      <c r="O363" s="21" t="str">
        <f t="shared" si="28"/>
        <v/>
      </c>
      <c r="P363" s="20" t="str">
        <f t="shared" si="29"/>
        <v/>
      </c>
      <c r="Q363" s="22" t="str">
        <f>IF($A363="","",IF($J363="Yes","Short-closed",IF($O363=0,"Closed",IF(AND($I363&lt;&gt;"",Settings!$B$5&gt;$I363),"Overdue",IF($N363&gt;0,"Part received","Open")))))</f>
        <v/>
      </c>
      <c r="R363" s="22" t="str">
        <f>IF($Q363="Overdue",Settings!$B$5-$I363,"")</f>
        <v/>
      </c>
    </row>
    <row r="364" spans="1:18" x14ac:dyDescent="0.3">
      <c r="A364" s="16"/>
      <c r="B364" s="17"/>
      <c r="C364" s="16"/>
      <c r="D364" s="16"/>
      <c r="E364" s="16"/>
      <c r="F364" s="18"/>
      <c r="G364" s="19"/>
      <c r="H364" s="16"/>
      <c r="I364" s="17"/>
      <c r="J364" s="16"/>
      <c r="K364" s="20" t="str">
        <f t="shared" si="25"/>
        <v/>
      </c>
      <c r="L364" s="20" t="str">
        <f t="shared" si="26"/>
        <v/>
      </c>
      <c r="M364" s="20" t="str">
        <f t="shared" si="27"/>
        <v/>
      </c>
      <c r="N364" s="21" t="str">
        <f>IF($A364="","",SUMIFS(Receipts!$D:$D,Receipts!$B:$B,$A364,Receipts!$C:$C,$D364))</f>
        <v/>
      </c>
      <c r="O364" s="21" t="str">
        <f t="shared" si="28"/>
        <v/>
      </c>
      <c r="P364" s="20" t="str">
        <f t="shared" si="29"/>
        <v/>
      </c>
      <c r="Q364" s="22" t="str">
        <f>IF($A364="","",IF($J364="Yes","Short-closed",IF($O364=0,"Closed",IF(AND($I364&lt;&gt;"",Settings!$B$5&gt;$I364),"Overdue",IF($N364&gt;0,"Part received","Open")))))</f>
        <v/>
      </c>
      <c r="R364" s="22" t="str">
        <f>IF($Q364="Overdue",Settings!$B$5-$I364,"")</f>
        <v/>
      </c>
    </row>
    <row r="365" spans="1:18" x14ac:dyDescent="0.3">
      <c r="A365" s="16"/>
      <c r="B365" s="17"/>
      <c r="C365" s="16"/>
      <c r="D365" s="16"/>
      <c r="E365" s="16"/>
      <c r="F365" s="18"/>
      <c r="G365" s="19"/>
      <c r="H365" s="16"/>
      <c r="I365" s="17"/>
      <c r="J365" s="16"/>
      <c r="K365" s="20" t="str">
        <f t="shared" si="25"/>
        <v/>
      </c>
      <c r="L365" s="20" t="str">
        <f t="shared" si="26"/>
        <v/>
      </c>
      <c r="M365" s="20" t="str">
        <f t="shared" si="27"/>
        <v/>
      </c>
      <c r="N365" s="21" t="str">
        <f>IF($A365="","",SUMIFS(Receipts!$D:$D,Receipts!$B:$B,$A365,Receipts!$C:$C,$D365))</f>
        <v/>
      </c>
      <c r="O365" s="21" t="str">
        <f t="shared" si="28"/>
        <v/>
      </c>
      <c r="P365" s="20" t="str">
        <f t="shared" si="29"/>
        <v/>
      </c>
      <c r="Q365" s="22" t="str">
        <f>IF($A365="","",IF($J365="Yes","Short-closed",IF($O365=0,"Closed",IF(AND($I365&lt;&gt;"",Settings!$B$5&gt;$I365),"Overdue",IF($N365&gt;0,"Part received","Open")))))</f>
        <v/>
      </c>
      <c r="R365" s="22" t="str">
        <f>IF($Q365="Overdue",Settings!$B$5-$I365,"")</f>
        <v/>
      </c>
    </row>
    <row r="366" spans="1:18" x14ac:dyDescent="0.3">
      <c r="A366" s="16"/>
      <c r="B366" s="17"/>
      <c r="C366" s="16"/>
      <c r="D366" s="16"/>
      <c r="E366" s="16"/>
      <c r="F366" s="18"/>
      <c r="G366" s="19"/>
      <c r="H366" s="16"/>
      <c r="I366" s="17"/>
      <c r="J366" s="16"/>
      <c r="K366" s="20" t="str">
        <f t="shared" si="25"/>
        <v/>
      </c>
      <c r="L366" s="20" t="str">
        <f t="shared" si="26"/>
        <v/>
      </c>
      <c r="M366" s="20" t="str">
        <f t="shared" si="27"/>
        <v/>
      </c>
      <c r="N366" s="21" t="str">
        <f>IF($A366="","",SUMIFS(Receipts!$D:$D,Receipts!$B:$B,$A366,Receipts!$C:$C,$D366))</f>
        <v/>
      </c>
      <c r="O366" s="21" t="str">
        <f t="shared" si="28"/>
        <v/>
      </c>
      <c r="P366" s="20" t="str">
        <f t="shared" si="29"/>
        <v/>
      </c>
      <c r="Q366" s="22" t="str">
        <f>IF($A366="","",IF($J366="Yes","Short-closed",IF($O366=0,"Closed",IF(AND($I366&lt;&gt;"",Settings!$B$5&gt;$I366),"Overdue",IF($N366&gt;0,"Part received","Open")))))</f>
        <v/>
      </c>
      <c r="R366" s="22" t="str">
        <f>IF($Q366="Overdue",Settings!$B$5-$I366,"")</f>
        <v/>
      </c>
    </row>
    <row r="367" spans="1:18" x14ac:dyDescent="0.3">
      <c r="A367" s="16"/>
      <c r="B367" s="17"/>
      <c r="C367" s="16"/>
      <c r="D367" s="16"/>
      <c r="E367" s="16"/>
      <c r="F367" s="18"/>
      <c r="G367" s="19"/>
      <c r="H367" s="16"/>
      <c r="I367" s="17"/>
      <c r="J367" s="16"/>
      <c r="K367" s="20" t="str">
        <f t="shared" si="25"/>
        <v/>
      </c>
      <c r="L367" s="20" t="str">
        <f t="shared" si="26"/>
        <v/>
      </c>
      <c r="M367" s="20" t="str">
        <f t="shared" si="27"/>
        <v/>
      </c>
      <c r="N367" s="21" t="str">
        <f>IF($A367="","",SUMIFS(Receipts!$D:$D,Receipts!$B:$B,$A367,Receipts!$C:$C,$D367))</f>
        <v/>
      </c>
      <c r="O367" s="21" t="str">
        <f t="shared" si="28"/>
        <v/>
      </c>
      <c r="P367" s="20" t="str">
        <f t="shared" si="29"/>
        <v/>
      </c>
      <c r="Q367" s="22" t="str">
        <f>IF($A367="","",IF($J367="Yes","Short-closed",IF($O367=0,"Closed",IF(AND($I367&lt;&gt;"",Settings!$B$5&gt;$I367),"Overdue",IF($N367&gt;0,"Part received","Open")))))</f>
        <v/>
      </c>
      <c r="R367" s="22" t="str">
        <f>IF($Q367="Overdue",Settings!$B$5-$I367,"")</f>
        <v/>
      </c>
    </row>
    <row r="368" spans="1:18" x14ac:dyDescent="0.3">
      <c r="A368" s="16"/>
      <c r="B368" s="17"/>
      <c r="C368" s="16"/>
      <c r="D368" s="16"/>
      <c r="E368" s="16"/>
      <c r="F368" s="18"/>
      <c r="G368" s="19"/>
      <c r="H368" s="16"/>
      <c r="I368" s="17"/>
      <c r="J368" s="16"/>
      <c r="K368" s="20" t="str">
        <f t="shared" si="25"/>
        <v/>
      </c>
      <c r="L368" s="20" t="str">
        <f t="shared" si="26"/>
        <v/>
      </c>
      <c r="M368" s="20" t="str">
        <f t="shared" si="27"/>
        <v/>
      </c>
      <c r="N368" s="21" t="str">
        <f>IF($A368="","",SUMIFS(Receipts!$D:$D,Receipts!$B:$B,$A368,Receipts!$C:$C,$D368))</f>
        <v/>
      </c>
      <c r="O368" s="21" t="str">
        <f t="shared" si="28"/>
        <v/>
      </c>
      <c r="P368" s="20" t="str">
        <f t="shared" si="29"/>
        <v/>
      </c>
      <c r="Q368" s="22" t="str">
        <f>IF($A368="","",IF($J368="Yes","Short-closed",IF($O368=0,"Closed",IF(AND($I368&lt;&gt;"",Settings!$B$5&gt;$I368),"Overdue",IF($N368&gt;0,"Part received","Open")))))</f>
        <v/>
      </c>
      <c r="R368" s="22" t="str">
        <f>IF($Q368="Overdue",Settings!$B$5-$I368,"")</f>
        <v/>
      </c>
    </row>
    <row r="369" spans="1:18" x14ac:dyDescent="0.3">
      <c r="A369" s="16"/>
      <c r="B369" s="17"/>
      <c r="C369" s="16"/>
      <c r="D369" s="16"/>
      <c r="E369" s="16"/>
      <c r="F369" s="18"/>
      <c r="G369" s="19"/>
      <c r="H369" s="16"/>
      <c r="I369" s="17"/>
      <c r="J369" s="16"/>
      <c r="K369" s="20" t="str">
        <f t="shared" si="25"/>
        <v/>
      </c>
      <c r="L369" s="20" t="str">
        <f t="shared" si="26"/>
        <v/>
      </c>
      <c r="M369" s="20" t="str">
        <f t="shared" si="27"/>
        <v/>
      </c>
      <c r="N369" s="21" t="str">
        <f>IF($A369="","",SUMIFS(Receipts!$D:$D,Receipts!$B:$B,$A369,Receipts!$C:$C,$D369))</f>
        <v/>
      </c>
      <c r="O369" s="21" t="str">
        <f t="shared" si="28"/>
        <v/>
      </c>
      <c r="P369" s="20" t="str">
        <f t="shared" si="29"/>
        <v/>
      </c>
      <c r="Q369" s="22" t="str">
        <f>IF($A369="","",IF($J369="Yes","Short-closed",IF($O369=0,"Closed",IF(AND($I369&lt;&gt;"",Settings!$B$5&gt;$I369),"Overdue",IF($N369&gt;0,"Part received","Open")))))</f>
        <v/>
      </c>
      <c r="R369" s="22" t="str">
        <f>IF($Q369="Overdue",Settings!$B$5-$I369,"")</f>
        <v/>
      </c>
    </row>
    <row r="370" spans="1:18" x14ac:dyDescent="0.3">
      <c r="A370" s="16"/>
      <c r="B370" s="17"/>
      <c r="C370" s="16"/>
      <c r="D370" s="16"/>
      <c r="E370" s="16"/>
      <c r="F370" s="18"/>
      <c r="G370" s="19"/>
      <c r="H370" s="16"/>
      <c r="I370" s="17"/>
      <c r="J370" s="16"/>
      <c r="K370" s="20" t="str">
        <f t="shared" si="25"/>
        <v/>
      </c>
      <c r="L370" s="20" t="str">
        <f t="shared" si="26"/>
        <v/>
      </c>
      <c r="M370" s="20" t="str">
        <f t="shared" si="27"/>
        <v/>
      </c>
      <c r="N370" s="21" t="str">
        <f>IF($A370="","",SUMIFS(Receipts!$D:$D,Receipts!$B:$B,$A370,Receipts!$C:$C,$D370))</f>
        <v/>
      </c>
      <c r="O370" s="21" t="str">
        <f t="shared" si="28"/>
        <v/>
      </c>
      <c r="P370" s="20" t="str">
        <f t="shared" si="29"/>
        <v/>
      </c>
      <c r="Q370" s="22" t="str">
        <f>IF($A370="","",IF($J370="Yes","Short-closed",IF($O370=0,"Closed",IF(AND($I370&lt;&gt;"",Settings!$B$5&gt;$I370),"Overdue",IF($N370&gt;0,"Part received","Open")))))</f>
        <v/>
      </c>
      <c r="R370" s="22" t="str">
        <f>IF($Q370="Overdue",Settings!$B$5-$I370,"")</f>
        <v/>
      </c>
    </row>
    <row r="371" spans="1:18" x14ac:dyDescent="0.3">
      <c r="A371" s="16"/>
      <c r="B371" s="17"/>
      <c r="C371" s="16"/>
      <c r="D371" s="16"/>
      <c r="E371" s="16"/>
      <c r="F371" s="18"/>
      <c r="G371" s="19"/>
      <c r="H371" s="16"/>
      <c r="I371" s="17"/>
      <c r="J371" s="16"/>
      <c r="K371" s="20" t="str">
        <f t="shared" si="25"/>
        <v/>
      </c>
      <c r="L371" s="20" t="str">
        <f t="shared" si="26"/>
        <v/>
      </c>
      <c r="M371" s="20" t="str">
        <f t="shared" si="27"/>
        <v/>
      </c>
      <c r="N371" s="21" t="str">
        <f>IF($A371="","",SUMIFS(Receipts!$D:$D,Receipts!$B:$B,$A371,Receipts!$C:$C,$D371))</f>
        <v/>
      </c>
      <c r="O371" s="21" t="str">
        <f t="shared" si="28"/>
        <v/>
      </c>
      <c r="P371" s="20" t="str">
        <f t="shared" si="29"/>
        <v/>
      </c>
      <c r="Q371" s="22" t="str">
        <f>IF($A371="","",IF($J371="Yes","Short-closed",IF($O371=0,"Closed",IF(AND($I371&lt;&gt;"",Settings!$B$5&gt;$I371),"Overdue",IF($N371&gt;0,"Part received","Open")))))</f>
        <v/>
      </c>
      <c r="R371" s="22" t="str">
        <f>IF($Q371="Overdue",Settings!$B$5-$I371,"")</f>
        <v/>
      </c>
    </row>
    <row r="372" spans="1:18" x14ac:dyDescent="0.3">
      <c r="A372" s="16"/>
      <c r="B372" s="17"/>
      <c r="C372" s="16"/>
      <c r="D372" s="16"/>
      <c r="E372" s="16"/>
      <c r="F372" s="18"/>
      <c r="G372" s="19"/>
      <c r="H372" s="16"/>
      <c r="I372" s="17"/>
      <c r="J372" s="16"/>
      <c r="K372" s="20" t="str">
        <f t="shared" si="25"/>
        <v/>
      </c>
      <c r="L372" s="20" t="str">
        <f t="shared" si="26"/>
        <v/>
      </c>
      <c r="M372" s="20" t="str">
        <f t="shared" si="27"/>
        <v/>
      </c>
      <c r="N372" s="21" t="str">
        <f>IF($A372="","",SUMIFS(Receipts!$D:$D,Receipts!$B:$B,$A372,Receipts!$C:$C,$D372))</f>
        <v/>
      </c>
      <c r="O372" s="21" t="str">
        <f t="shared" si="28"/>
        <v/>
      </c>
      <c r="P372" s="20" t="str">
        <f t="shared" si="29"/>
        <v/>
      </c>
      <c r="Q372" s="22" t="str">
        <f>IF($A372="","",IF($J372="Yes","Short-closed",IF($O372=0,"Closed",IF(AND($I372&lt;&gt;"",Settings!$B$5&gt;$I372),"Overdue",IF($N372&gt;0,"Part received","Open")))))</f>
        <v/>
      </c>
      <c r="R372" s="22" t="str">
        <f>IF($Q372="Overdue",Settings!$B$5-$I372,"")</f>
        <v/>
      </c>
    </row>
    <row r="373" spans="1:18" x14ac:dyDescent="0.3">
      <c r="A373" s="16"/>
      <c r="B373" s="17"/>
      <c r="C373" s="16"/>
      <c r="D373" s="16"/>
      <c r="E373" s="16"/>
      <c r="F373" s="18"/>
      <c r="G373" s="19"/>
      <c r="H373" s="16"/>
      <c r="I373" s="17"/>
      <c r="J373" s="16"/>
      <c r="K373" s="20" t="str">
        <f t="shared" si="25"/>
        <v/>
      </c>
      <c r="L373" s="20" t="str">
        <f t="shared" si="26"/>
        <v/>
      </c>
      <c r="M373" s="20" t="str">
        <f t="shared" si="27"/>
        <v/>
      </c>
      <c r="N373" s="21" t="str">
        <f>IF($A373="","",SUMIFS(Receipts!$D:$D,Receipts!$B:$B,$A373,Receipts!$C:$C,$D373))</f>
        <v/>
      </c>
      <c r="O373" s="21" t="str">
        <f t="shared" si="28"/>
        <v/>
      </c>
      <c r="P373" s="20" t="str">
        <f t="shared" si="29"/>
        <v/>
      </c>
      <c r="Q373" s="22" t="str">
        <f>IF($A373="","",IF($J373="Yes","Short-closed",IF($O373=0,"Closed",IF(AND($I373&lt;&gt;"",Settings!$B$5&gt;$I373),"Overdue",IF($N373&gt;0,"Part received","Open")))))</f>
        <v/>
      </c>
      <c r="R373" s="22" t="str">
        <f>IF($Q373="Overdue",Settings!$B$5-$I373,"")</f>
        <v/>
      </c>
    </row>
    <row r="374" spans="1:18" x14ac:dyDescent="0.3">
      <c r="A374" s="16"/>
      <c r="B374" s="17"/>
      <c r="C374" s="16"/>
      <c r="D374" s="16"/>
      <c r="E374" s="16"/>
      <c r="F374" s="18"/>
      <c r="G374" s="19"/>
      <c r="H374" s="16"/>
      <c r="I374" s="17"/>
      <c r="J374" s="16"/>
      <c r="K374" s="20" t="str">
        <f t="shared" si="25"/>
        <v/>
      </c>
      <c r="L374" s="20" t="str">
        <f t="shared" si="26"/>
        <v/>
      </c>
      <c r="M374" s="20" t="str">
        <f t="shared" si="27"/>
        <v/>
      </c>
      <c r="N374" s="21" t="str">
        <f>IF($A374="","",SUMIFS(Receipts!$D:$D,Receipts!$B:$B,$A374,Receipts!$C:$C,$D374))</f>
        <v/>
      </c>
      <c r="O374" s="21" t="str">
        <f t="shared" si="28"/>
        <v/>
      </c>
      <c r="P374" s="20" t="str">
        <f t="shared" si="29"/>
        <v/>
      </c>
      <c r="Q374" s="22" t="str">
        <f>IF($A374="","",IF($J374="Yes","Short-closed",IF($O374=0,"Closed",IF(AND($I374&lt;&gt;"",Settings!$B$5&gt;$I374),"Overdue",IF($N374&gt;0,"Part received","Open")))))</f>
        <v/>
      </c>
      <c r="R374" s="22" t="str">
        <f>IF($Q374="Overdue",Settings!$B$5-$I374,"")</f>
        <v/>
      </c>
    </row>
    <row r="375" spans="1:18" x14ac:dyDescent="0.3">
      <c r="A375" s="16"/>
      <c r="B375" s="17"/>
      <c r="C375" s="16"/>
      <c r="D375" s="16"/>
      <c r="E375" s="16"/>
      <c r="F375" s="18"/>
      <c r="G375" s="19"/>
      <c r="H375" s="16"/>
      <c r="I375" s="17"/>
      <c r="J375" s="16"/>
      <c r="K375" s="20" t="str">
        <f t="shared" si="25"/>
        <v/>
      </c>
      <c r="L375" s="20" t="str">
        <f t="shared" si="26"/>
        <v/>
      </c>
      <c r="M375" s="20" t="str">
        <f t="shared" si="27"/>
        <v/>
      </c>
      <c r="N375" s="21" t="str">
        <f>IF($A375="","",SUMIFS(Receipts!$D:$D,Receipts!$B:$B,$A375,Receipts!$C:$C,$D375))</f>
        <v/>
      </c>
      <c r="O375" s="21" t="str">
        <f t="shared" si="28"/>
        <v/>
      </c>
      <c r="P375" s="20" t="str">
        <f t="shared" si="29"/>
        <v/>
      </c>
      <c r="Q375" s="22" t="str">
        <f>IF($A375="","",IF($J375="Yes","Short-closed",IF($O375=0,"Closed",IF(AND($I375&lt;&gt;"",Settings!$B$5&gt;$I375),"Overdue",IF($N375&gt;0,"Part received","Open")))))</f>
        <v/>
      </c>
      <c r="R375" s="22" t="str">
        <f>IF($Q375="Overdue",Settings!$B$5-$I375,"")</f>
        <v/>
      </c>
    </row>
    <row r="376" spans="1:18" x14ac:dyDescent="0.3">
      <c r="A376" s="16"/>
      <c r="B376" s="17"/>
      <c r="C376" s="16"/>
      <c r="D376" s="16"/>
      <c r="E376" s="16"/>
      <c r="F376" s="18"/>
      <c r="G376" s="19"/>
      <c r="H376" s="16"/>
      <c r="I376" s="17"/>
      <c r="J376" s="16"/>
      <c r="K376" s="20" t="str">
        <f t="shared" si="25"/>
        <v/>
      </c>
      <c r="L376" s="20" t="str">
        <f t="shared" si="26"/>
        <v/>
      </c>
      <c r="M376" s="20" t="str">
        <f t="shared" si="27"/>
        <v/>
      </c>
      <c r="N376" s="21" t="str">
        <f>IF($A376="","",SUMIFS(Receipts!$D:$D,Receipts!$B:$B,$A376,Receipts!$C:$C,$D376))</f>
        <v/>
      </c>
      <c r="O376" s="21" t="str">
        <f t="shared" si="28"/>
        <v/>
      </c>
      <c r="P376" s="20" t="str">
        <f t="shared" si="29"/>
        <v/>
      </c>
      <c r="Q376" s="22" t="str">
        <f>IF($A376="","",IF($J376="Yes","Short-closed",IF($O376=0,"Closed",IF(AND($I376&lt;&gt;"",Settings!$B$5&gt;$I376),"Overdue",IF($N376&gt;0,"Part received","Open")))))</f>
        <v/>
      </c>
      <c r="R376" s="22" t="str">
        <f>IF($Q376="Overdue",Settings!$B$5-$I376,"")</f>
        <v/>
      </c>
    </row>
    <row r="377" spans="1:18" x14ac:dyDescent="0.3">
      <c r="A377" s="16"/>
      <c r="B377" s="17"/>
      <c r="C377" s="16"/>
      <c r="D377" s="16"/>
      <c r="E377" s="16"/>
      <c r="F377" s="18"/>
      <c r="G377" s="19"/>
      <c r="H377" s="16"/>
      <c r="I377" s="17"/>
      <c r="J377" s="16"/>
      <c r="K377" s="20" t="str">
        <f t="shared" si="25"/>
        <v/>
      </c>
      <c r="L377" s="20" t="str">
        <f t="shared" si="26"/>
        <v/>
      </c>
      <c r="M377" s="20" t="str">
        <f t="shared" si="27"/>
        <v/>
      </c>
      <c r="N377" s="21" t="str">
        <f>IF($A377="","",SUMIFS(Receipts!$D:$D,Receipts!$B:$B,$A377,Receipts!$C:$C,$D377))</f>
        <v/>
      </c>
      <c r="O377" s="21" t="str">
        <f t="shared" si="28"/>
        <v/>
      </c>
      <c r="P377" s="20" t="str">
        <f t="shared" si="29"/>
        <v/>
      </c>
      <c r="Q377" s="22" t="str">
        <f>IF($A377="","",IF($J377="Yes","Short-closed",IF($O377=0,"Closed",IF(AND($I377&lt;&gt;"",Settings!$B$5&gt;$I377),"Overdue",IF($N377&gt;0,"Part received","Open")))))</f>
        <v/>
      </c>
      <c r="R377" s="22" t="str">
        <f>IF($Q377="Overdue",Settings!$B$5-$I377,"")</f>
        <v/>
      </c>
    </row>
    <row r="378" spans="1:18" x14ac:dyDescent="0.3">
      <c r="A378" s="16"/>
      <c r="B378" s="17"/>
      <c r="C378" s="16"/>
      <c r="D378" s="16"/>
      <c r="E378" s="16"/>
      <c r="F378" s="18"/>
      <c r="G378" s="19"/>
      <c r="H378" s="16"/>
      <c r="I378" s="17"/>
      <c r="J378" s="16"/>
      <c r="K378" s="20" t="str">
        <f t="shared" si="25"/>
        <v/>
      </c>
      <c r="L378" s="20" t="str">
        <f t="shared" si="26"/>
        <v/>
      </c>
      <c r="M378" s="20" t="str">
        <f t="shared" si="27"/>
        <v/>
      </c>
      <c r="N378" s="21" t="str">
        <f>IF($A378="","",SUMIFS(Receipts!$D:$D,Receipts!$B:$B,$A378,Receipts!$C:$C,$D378))</f>
        <v/>
      </c>
      <c r="O378" s="21" t="str">
        <f t="shared" si="28"/>
        <v/>
      </c>
      <c r="P378" s="20" t="str">
        <f t="shared" si="29"/>
        <v/>
      </c>
      <c r="Q378" s="22" t="str">
        <f>IF($A378="","",IF($J378="Yes","Short-closed",IF($O378=0,"Closed",IF(AND($I378&lt;&gt;"",Settings!$B$5&gt;$I378),"Overdue",IF($N378&gt;0,"Part received","Open")))))</f>
        <v/>
      </c>
      <c r="R378" s="22" t="str">
        <f>IF($Q378="Overdue",Settings!$B$5-$I378,"")</f>
        <v/>
      </c>
    </row>
    <row r="379" spans="1:18" x14ac:dyDescent="0.3">
      <c r="A379" s="16"/>
      <c r="B379" s="17"/>
      <c r="C379" s="16"/>
      <c r="D379" s="16"/>
      <c r="E379" s="16"/>
      <c r="F379" s="18"/>
      <c r="G379" s="19"/>
      <c r="H379" s="16"/>
      <c r="I379" s="17"/>
      <c r="J379" s="16"/>
      <c r="K379" s="20" t="str">
        <f t="shared" si="25"/>
        <v/>
      </c>
      <c r="L379" s="20" t="str">
        <f t="shared" si="26"/>
        <v/>
      </c>
      <c r="M379" s="20" t="str">
        <f t="shared" si="27"/>
        <v/>
      </c>
      <c r="N379" s="21" t="str">
        <f>IF($A379="","",SUMIFS(Receipts!$D:$D,Receipts!$B:$B,$A379,Receipts!$C:$C,$D379))</f>
        <v/>
      </c>
      <c r="O379" s="21" t="str">
        <f t="shared" si="28"/>
        <v/>
      </c>
      <c r="P379" s="20" t="str">
        <f t="shared" si="29"/>
        <v/>
      </c>
      <c r="Q379" s="22" t="str">
        <f>IF($A379="","",IF($J379="Yes","Short-closed",IF($O379=0,"Closed",IF(AND($I379&lt;&gt;"",Settings!$B$5&gt;$I379),"Overdue",IF($N379&gt;0,"Part received","Open")))))</f>
        <v/>
      </c>
      <c r="R379" s="22" t="str">
        <f>IF($Q379="Overdue",Settings!$B$5-$I379,"")</f>
        <v/>
      </c>
    </row>
    <row r="380" spans="1:18" x14ac:dyDescent="0.3">
      <c r="A380" s="16"/>
      <c r="B380" s="17"/>
      <c r="C380" s="16"/>
      <c r="D380" s="16"/>
      <c r="E380" s="16"/>
      <c r="F380" s="18"/>
      <c r="G380" s="19"/>
      <c r="H380" s="16"/>
      <c r="I380" s="17"/>
      <c r="J380" s="16"/>
      <c r="K380" s="20" t="str">
        <f t="shared" si="25"/>
        <v/>
      </c>
      <c r="L380" s="20" t="str">
        <f t="shared" si="26"/>
        <v/>
      </c>
      <c r="M380" s="20" t="str">
        <f t="shared" si="27"/>
        <v/>
      </c>
      <c r="N380" s="21" t="str">
        <f>IF($A380="","",SUMIFS(Receipts!$D:$D,Receipts!$B:$B,$A380,Receipts!$C:$C,$D380))</f>
        <v/>
      </c>
      <c r="O380" s="21" t="str">
        <f t="shared" si="28"/>
        <v/>
      </c>
      <c r="P380" s="20" t="str">
        <f t="shared" si="29"/>
        <v/>
      </c>
      <c r="Q380" s="22" t="str">
        <f>IF($A380="","",IF($J380="Yes","Short-closed",IF($O380=0,"Closed",IF(AND($I380&lt;&gt;"",Settings!$B$5&gt;$I380),"Overdue",IF($N380&gt;0,"Part received","Open")))))</f>
        <v/>
      </c>
      <c r="R380" s="22" t="str">
        <f>IF($Q380="Overdue",Settings!$B$5-$I380,"")</f>
        <v/>
      </c>
    </row>
    <row r="381" spans="1:18" x14ac:dyDescent="0.3">
      <c r="A381" s="16"/>
      <c r="B381" s="17"/>
      <c r="C381" s="16"/>
      <c r="D381" s="16"/>
      <c r="E381" s="16"/>
      <c r="F381" s="18"/>
      <c r="G381" s="19"/>
      <c r="H381" s="16"/>
      <c r="I381" s="17"/>
      <c r="J381" s="16"/>
      <c r="K381" s="20" t="str">
        <f t="shared" si="25"/>
        <v/>
      </c>
      <c r="L381" s="20" t="str">
        <f t="shared" si="26"/>
        <v/>
      </c>
      <c r="M381" s="20" t="str">
        <f t="shared" si="27"/>
        <v/>
      </c>
      <c r="N381" s="21" t="str">
        <f>IF($A381="","",SUMIFS(Receipts!$D:$D,Receipts!$B:$B,$A381,Receipts!$C:$C,$D381))</f>
        <v/>
      </c>
      <c r="O381" s="21" t="str">
        <f t="shared" si="28"/>
        <v/>
      </c>
      <c r="P381" s="20" t="str">
        <f t="shared" si="29"/>
        <v/>
      </c>
      <c r="Q381" s="22" t="str">
        <f>IF($A381="","",IF($J381="Yes","Short-closed",IF($O381=0,"Closed",IF(AND($I381&lt;&gt;"",Settings!$B$5&gt;$I381),"Overdue",IF($N381&gt;0,"Part received","Open")))))</f>
        <v/>
      </c>
      <c r="R381" s="22" t="str">
        <f>IF($Q381="Overdue",Settings!$B$5-$I381,"")</f>
        <v/>
      </c>
    </row>
    <row r="382" spans="1:18" x14ac:dyDescent="0.3">
      <c r="A382" s="16"/>
      <c r="B382" s="17"/>
      <c r="C382" s="16"/>
      <c r="D382" s="16"/>
      <c r="E382" s="16"/>
      <c r="F382" s="18"/>
      <c r="G382" s="19"/>
      <c r="H382" s="16"/>
      <c r="I382" s="17"/>
      <c r="J382" s="16"/>
      <c r="K382" s="20" t="str">
        <f t="shared" si="25"/>
        <v/>
      </c>
      <c r="L382" s="20" t="str">
        <f t="shared" si="26"/>
        <v/>
      </c>
      <c r="M382" s="20" t="str">
        <f t="shared" si="27"/>
        <v/>
      </c>
      <c r="N382" s="21" t="str">
        <f>IF($A382="","",SUMIFS(Receipts!$D:$D,Receipts!$B:$B,$A382,Receipts!$C:$C,$D382))</f>
        <v/>
      </c>
      <c r="O382" s="21" t="str">
        <f t="shared" si="28"/>
        <v/>
      </c>
      <c r="P382" s="20" t="str">
        <f t="shared" si="29"/>
        <v/>
      </c>
      <c r="Q382" s="22" t="str">
        <f>IF($A382="","",IF($J382="Yes","Short-closed",IF($O382=0,"Closed",IF(AND($I382&lt;&gt;"",Settings!$B$5&gt;$I382),"Overdue",IF($N382&gt;0,"Part received","Open")))))</f>
        <v/>
      </c>
      <c r="R382" s="22" t="str">
        <f>IF($Q382="Overdue",Settings!$B$5-$I382,"")</f>
        <v/>
      </c>
    </row>
    <row r="383" spans="1:18" x14ac:dyDescent="0.3">
      <c r="A383" s="16"/>
      <c r="B383" s="17"/>
      <c r="C383" s="16"/>
      <c r="D383" s="16"/>
      <c r="E383" s="16"/>
      <c r="F383" s="18"/>
      <c r="G383" s="19"/>
      <c r="H383" s="16"/>
      <c r="I383" s="17"/>
      <c r="J383" s="16"/>
      <c r="K383" s="20" t="str">
        <f t="shared" si="25"/>
        <v/>
      </c>
      <c r="L383" s="20" t="str">
        <f t="shared" si="26"/>
        <v/>
      </c>
      <c r="M383" s="20" t="str">
        <f t="shared" si="27"/>
        <v/>
      </c>
      <c r="N383" s="21" t="str">
        <f>IF($A383="","",SUMIFS(Receipts!$D:$D,Receipts!$B:$B,$A383,Receipts!$C:$C,$D383))</f>
        <v/>
      </c>
      <c r="O383" s="21" t="str">
        <f t="shared" si="28"/>
        <v/>
      </c>
      <c r="P383" s="20" t="str">
        <f t="shared" si="29"/>
        <v/>
      </c>
      <c r="Q383" s="22" t="str">
        <f>IF($A383="","",IF($J383="Yes","Short-closed",IF($O383=0,"Closed",IF(AND($I383&lt;&gt;"",Settings!$B$5&gt;$I383),"Overdue",IF($N383&gt;0,"Part received","Open")))))</f>
        <v/>
      </c>
      <c r="R383" s="22" t="str">
        <f>IF($Q383="Overdue",Settings!$B$5-$I383,"")</f>
        <v/>
      </c>
    </row>
    <row r="384" spans="1:18" x14ac:dyDescent="0.3">
      <c r="A384" s="16"/>
      <c r="B384" s="17"/>
      <c r="C384" s="16"/>
      <c r="D384" s="16"/>
      <c r="E384" s="16"/>
      <c r="F384" s="18"/>
      <c r="G384" s="19"/>
      <c r="H384" s="16"/>
      <c r="I384" s="17"/>
      <c r="J384" s="16"/>
      <c r="K384" s="20" t="str">
        <f t="shared" si="25"/>
        <v/>
      </c>
      <c r="L384" s="20" t="str">
        <f t="shared" si="26"/>
        <v/>
      </c>
      <c r="M384" s="20" t="str">
        <f t="shared" si="27"/>
        <v/>
      </c>
      <c r="N384" s="21" t="str">
        <f>IF($A384="","",SUMIFS(Receipts!$D:$D,Receipts!$B:$B,$A384,Receipts!$C:$C,$D384))</f>
        <v/>
      </c>
      <c r="O384" s="21" t="str">
        <f t="shared" si="28"/>
        <v/>
      </c>
      <c r="P384" s="20" t="str">
        <f t="shared" si="29"/>
        <v/>
      </c>
      <c r="Q384" s="22" t="str">
        <f>IF($A384="","",IF($J384="Yes","Short-closed",IF($O384=0,"Closed",IF(AND($I384&lt;&gt;"",Settings!$B$5&gt;$I384),"Overdue",IF($N384&gt;0,"Part received","Open")))))</f>
        <v/>
      </c>
      <c r="R384" s="22" t="str">
        <f>IF($Q384="Overdue",Settings!$B$5-$I384,"")</f>
        <v/>
      </c>
    </row>
    <row r="385" spans="1:18" x14ac:dyDescent="0.3">
      <c r="A385" s="16"/>
      <c r="B385" s="17"/>
      <c r="C385" s="16"/>
      <c r="D385" s="16"/>
      <c r="E385" s="16"/>
      <c r="F385" s="18"/>
      <c r="G385" s="19"/>
      <c r="H385" s="16"/>
      <c r="I385" s="17"/>
      <c r="J385" s="16"/>
      <c r="K385" s="20" t="str">
        <f t="shared" si="25"/>
        <v/>
      </c>
      <c r="L385" s="20" t="str">
        <f t="shared" si="26"/>
        <v/>
      </c>
      <c r="M385" s="20" t="str">
        <f t="shared" si="27"/>
        <v/>
      </c>
      <c r="N385" s="21" t="str">
        <f>IF($A385="","",SUMIFS(Receipts!$D:$D,Receipts!$B:$B,$A385,Receipts!$C:$C,$D385))</f>
        <v/>
      </c>
      <c r="O385" s="21" t="str">
        <f t="shared" si="28"/>
        <v/>
      </c>
      <c r="P385" s="20" t="str">
        <f t="shared" si="29"/>
        <v/>
      </c>
      <c r="Q385" s="22" t="str">
        <f>IF($A385="","",IF($J385="Yes","Short-closed",IF($O385=0,"Closed",IF(AND($I385&lt;&gt;"",Settings!$B$5&gt;$I385),"Overdue",IF($N385&gt;0,"Part received","Open")))))</f>
        <v/>
      </c>
      <c r="R385" s="22" t="str">
        <f>IF($Q385="Overdue",Settings!$B$5-$I385,"")</f>
        <v/>
      </c>
    </row>
    <row r="386" spans="1:18" x14ac:dyDescent="0.3">
      <c r="A386" s="16"/>
      <c r="B386" s="17"/>
      <c r="C386" s="16"/>
      <c r="D386" s="16"/>
      <c r="E386" s="16"/>
      <c r="F386" s="18"/>
      <c r="G386" s="19"/>
      <c r="H386" s="16"/>
      <c r="I386" s="17"/>
      <c r="J386" s="16"/>
      <c r="K386" s="20" t="str">
        <f t="shared" si="25"/>
        <v/>
      </c>
      <c r="L386" s="20" t="str">
        <f t="shared" si="26"/>
        <v/>
      </c>
      <c r="M386" s="20" t="str">
        <f t="shared" si="27"/>
        <v/>
      </c>
      <c r="N386" s="21" t="str">
        <f>IF($A386="","",SUMIFS(Receipts!$D:$D,Receipts!$B:$B,$A386,Receipts!$C:$C,$D386))</f>
        <v/>
      </c>
      <c r="O386" s="21" t="str">
        <f t="shared" si="28"/>
        <v/>
      </c>
      <c r="P386" s="20" t="str">
        <f t="shared" si="29"/>
        <v/>
      </c>
      <c r="Q386" s="22" t="str">
        <f>IF($A386="","",IF($J386="Yes","Short-closed",IF($O386=0,"Closed",IF(AND($I386&lt;&gt;"",Settings!$B$5&gt;$I386),"Overdue",IF($N386&gt;0,"Part received","Open")))))</f>
        <v/>
      </c>
      <c r="R386" s="22" t="str">
        <f>IF($Q386="Overdue",Settings!$B$5-$I386,"")</f>
        <v/>
      </c>
    </row>
    <row r="387" spans="1:18" x14ac:dyDescent="0.3">
      <c r="A387" s="16"/>
      <c r="B387" s="17"/>
      <c r="C387" s="16"/>
      <c r="D387" s="16"/>
      <c r="E387" s="16"/>
      <c r="F387" s="18"/>
      <c r="G387" s="19"/>
      <c r="H387" s="16"/>
      <c r="I387" s="17"/>
      <c r="J387" s="16"/>
      <c r="K387" s="20" t="str">
        <f t="shared" si="25"/>
        <v/>
      </c>
      <c r="L387" s="20" t="str">
        <f t="shared" si="26"/>
        <v/>
      </c>
      <c r="M387" s="20" t="str">
        <f t="shared" si="27"/>
        <v/>
      </c>
      <c r="N387" s="21" t="str">
        <f>IF($A387="","",SUMIFS(Receipts!$D:$D,Receipts!$B:$B,$A387,Receipts!$C:$C,$D387))</f>
        <v/>
      </c>
      <c r="O387" s="21" t="str">
        <f t="shared" si="28"/>
        <v/>
      </c>
      <c r="P387" s="20" t="str">
        <f t="shared" si="29"/>
        <v/>
      </c>
      <c r="Q387" s="22" t="str">
        <f>IF($A387="","",IF($J387="Yes","Short-closed",IF($O387=0,"Closed",IF(AND($I387&lt;&gt;"",Settings!$B$5&gt;$I387),"Overdue",IF($N387&gt;0,"Part received","Open")))))</f>
        <v/>
      </c>
      <c r="R387" s="22" t="str">
        <f>IF($Q387="Overdue",Settings!$B$5-$I387,"")</f>
        <v/>
      </c>
    </row>
    <row r="388" spans="1:18" x14ac:dyDescent="0.3">
      <c r="A388" s="16"/>
      <c r="B388" s="17"/>
      <c r="C388" s="16"/>
      <c r="D388" s="16"/>
      <c r="E388" s="16"/>
      <c r="F388" s="18"/>
      <c r="G388" s="19"/>
      <c r="H388" s="16"/>
      <c r="I388" s="17"/>
      <c r="J388" s="16"/>
      <c r="K388" s="20" t="str">
        <f t="shared" ref="K388:K451" si="30">IF(OR($F388="",$G388=""),"",ROUND($F388*$G388,2))</f>
        <v/>
      </c>
      <c r="L388" s="20" t="str">
        <f t="shared" ref="L388:L451" si="31">IF($K388="","",ROUND($K388*N($H388)/100,2))</f>
        <v/>
      </c>
      <c r="M388" s="20" t="str">
        <f t="shared" ref="M388:M451" si="32">IF($K388="","",$K388+$L388)</f>
        <v/>
      </c>
      <c r="N388" s="21" t="str">
        <f>IF($A388="","",SUMIFS(Receipts!$D:$D,Receipts!$B:$B,$A388,Receipts!$C:$C,$D388))</f>
        <v/>
      </c>
      <c r="O388" s="21" t="str">
        <f t="shared" ref="O388:O451" si="33">IF($A388="","",IF($J388="Yes",0,MAX(0,N($F388)-$N388)))</f>
        <v/>
      </c>
      <c r="P388" s="20" t="str">
        <f t="shared" ref="P388:P451" si="34">IF(OR($O388="",$G388=""),"",ROUND($O388*$G388*(1+N($H388)/100),2))</f>
        <v/>
      </c>
      <c r="Q388" s="22" t="str">
        <f>IF($A388="","",IF($J388="Yes","Short-closed",IF($O388=0,"Closed",IF(AND($I388&lt;&gt;"",Settings!$B$5&gt;$I388),"Overdue",IF($N388&gt;0,"Part received","Open")))))</f>
        <v/>
      </c>
      <c r="R388" s="22" t="str">
        <f>IF($Q388="Overdue",Settings!$B$5-$I388,"")</f>
        <v/>
      </c>
    </row>
    <row r="389" spans="1:18" x14ac:dyDescent="0.3">
      <c r="A389" s="16"/>
      <c r="B389" s="17"/>
      <c r="C389" s="16"/>
      <c r="D389" s="16"/>
      <c r="E389" s="16"/>
      <c r="F389" s="18"/>
      <c r="G389" s="19"/>
      <c r="H389" s="16"/>
      <c r="I389" s="17"/>
      <c r="J389" s="16"/>
      <c r="K389" s="20" t="str">
        <f t="shared" si="30"/>
        <v/>
      </c>
      <c r="L389" s="20" t="str">
        <f t="shared" si="31"/>
        <v/>
      </c>
      <c r="M389" s="20" t="str">
        <f t="shared" si="32"/>
        <v/>
      </c>
      <c r="N389" s="21" t="str">
        <f>IF($A389="","",SUMIFS(Receipts!$D:$D,Receipts!$B:$B,$A389,Receipts!$C:$C,$D389))</f>
        <v/>
      </c>
      <c r="O389" s="21" t="str">
        <f t="shared" si="33"/>
        <v/>
      </c>
      <c r="P389" s="20" t="str">
        <f t="shared" si="34"/>
        <v/>
      </c>
      <c r="Q389" s="22" t="str">
        <f>IF($A389="","",IF($J389="Yes","Short-closed",IF($O389=0,"Closed",IF(AND($I389&lt;&gt;"",Settings!$B$5&gt;$I389),"Overdue",IF($N389&gt;0,"Part received","Open")))))</f>
        <v/>
      </c>
      <c r="R389" s="22" t="str">
        <f>IF($Q389="Overdue",Settings!$B$5-$I389,"")</f>
        <v/>
      </c>
    </row>
    <row r="390" spans="1:18" x14ac:dyDescent="0.3">
      <c r="A390" s="16"/>
      <c r="B390" s="17"/>
      <c r="C390" s="16"/>
      <c r="D390" s="16"/>
      <c r="E390" s="16"/>
      <c r="F390" s="18"/>
      <c r="G390" s="19"/>
      <c r="H390" s="16"/>
      <c r="I390" s="17"/>
      <c r="J390" s="16"/>
      <c r="K390" s="20" t="str">
        <f t="shared" si="30"/>
        <v/>
      </c>
      <c r="L390" s="20" t="str">
        <f t="shared" si="31"/>
        <v/>
      </c>
      <c r="M390" s="20" t="str">
        <f t="shared" si="32"/>
        <v/>
      </c>
      <c r="N390" s="21" t="str">
        <f>IF($A390="","",SUMIFS(Receipts!$D:$D,Receipts!$B:$B,$A390,Receipts!$C:$C,$D390))</f>
        <v/>
      </c>
      <c r="O390" s="21" t="str">
        <f t="shared" si="33"/>
        <v/>
      </c>
      <c r="P390" s="20" t="str">
        <f t="shared" si="34"/>
        <v/>
      </c>
      <c r="Q390" s="22" t="str">
        <f>IF($A390="","",IF($J390="Yes","Short-closed",IF($O390=0,"Closed",IF(AND($I390&lt;&gt;"",Settings!$B$5&gt;$I390),"Overdue",IF($N390&gt;0,"Part received","Open")))))</f>
        <v/>
      </c>
      <c r="R390" s="22" t="str">
        <f>IF($Q390="Overdue",Settings!$B$5-$I390,"")</f>
        <v/>
      </c>
    </row>
    <row r="391" spans="1:18" x14ac:dyDescent="0.3">
      <c r="A391" s="16"/>
      <c r="B391" s="17"/>
      <c r="C391" s="16"/>
      <c r="D391" s="16"/>
      <c r="E391" s="16"/>
      <c r="F391" s="18"/>
      <c r="G391" s="19"/>
      <c r="H391" s="16"/>
      <c r="I391" s="17"/>
      <c r="J391" s="16"/>
      <c r="K391" s="20" t="str">
        <f t="shared" si="30"/>
        <v/>
      </c>
      <c r="L391" s="20" t="str">
        <f t="shared" si="31"/>
        <v/>
      </c>
      <c r="M391" s="20" t="str">
        <f t="shared" si="32"/>
        <v/>
      </c>
      <c r="N391" s="21" t="str">
        <f>IF($A391="","",SUMIFS(Receipts!$D:$D,Receipts!$B:$B,$A391,Receipts!$C:$C,$D391))</f>
        <v/>
      </c>
      <c r="O391" s="21" t="str">
        <f t="shared" si="33"/>
        <v/>
      </c>
      <c r="P391" s="20" t="str">
        <f t="shared" si="34"/>
        <v/>
      </c>
      <c r="Q391" s="22" t="str">
        <f>IF($A391="","",IF($J391="Yes","Short-closed",IF($O391=0,"Closed",IF(AND($I391&lt;&gt;"",Settings!$B$5&gt;$I391),"Overdue",IF($N391&gt;0,"Part received","Open")))))</f>
        <v/>
      </c>
      <c r="R391" s="22" t="str">
        <f>IF($Q391="Overdue",Settings!$B$5-$I391,"")</f>
        <v/>
      </c>
    </row>
    <row r="392" spans="1:18" x14ac:dyDescent="0.3">
      <c r="A392" s="16"/>
      <c r="B392" s="17"/>
      <c r="C392" s="16"/>
      <c r="D392" s="16"/>
      <c r="E392" s="16"/>
      <c r="F392" s="18"/>
      <c r="G392" s="19"/>
      <c r="H392" s="16"/>
      <c r="I392" s="17"/>
      <c r="J392" s="16"/>
      <c r="K392" s="20" t="str">
        <f t="shared" si="30"/>
        <v/>
      </c>
      <c r="L392" s="20" t="str">
        <f t="shared" si="31"/>
        <v/>
      </c>
      <c r="M392" s="20" t="str">
        <f t="shared" si="32"/>
        <v/>
      </c>
      <c r="N392" s="21" t="str">
        <f>IF($A392="","",SUMIFS(Receipts!$D:$D,Receipts!$B:$B,$A392,Receipts!$C:$C,$D392))</f>
        <v/>
      </c>
      <c r="O392" s="21" t="str">
        <f t="shared" si="33"/>
        <v/>
      </c>
      <c r="P392" s="20" t="str">
        <f t="shared" si="34"/>
        <v/>
      </c>
      <c r="Q392" s="22" t="str">
        <f>IF($A392="","",IF($J392="Yes","Short-closed",IF($O392=0,"Closed",IF(AND($I392&lt;&gt;"",Settings!$B$5&gt;$I392),"Overdue",IF($N392&gt;0,"Part received","Open")))))</f>
        <v/>
      </c>
      <c r="R392" s="22" t="str">
        <f>IF($Q392="Overdue",Settings!$B$5-$I392,"")</f>
        <v/>
      </c>
    </row>
    <row r="393" spans="1:18" x14ac:dyDescent="0.3">
      <c r="A393" s="16"/>
      <c r="B393" s="17"/>
      <c r="C393" s="16"/>
      <c r="D393" s="16"/>
      <c r="E393" s="16"/>
      <c r="F393" s="18"/>
      <c r="G393" s="19"/>
      <c r="H393" s="16"/>
      <c r="I393" s="17"/>
      <c r="J393" s="16"/>
      <c r="K393" s="20" t="str">
        <f t="shared" si="30"/>
        <v/>
      </c>
      <c r="L393" s="20" t="str">
        <f t="shared" si="31"/>
        <v/>
      </c>
      <c r="M393" s="20" t="str">
        <f t="shared" si="32"/>
        <v/>
      </c>
      <c r="N393" s="21" t="str">
        <f>IF($A393="","",SUMIFS(Receipts!$D:$D,Receipts!$B:$B,$A393,Receipts!$C:$C,$D393))</f>
        <v/>
      </c>
      <c r="O393" s="21" t="str">
        <f t="shared" si="33"/>
        <v/>
      </c>
      <c r="P393" s="20" t="str">
        <f t="shared" si="34"/>
        <v/>
      </c>
      <c r="Q393" s="22" t="str">
        <f>IF($A393="","",IF($J393="Yes","Short-closed",IF($O393=0,"Closed",IF(AND($I393&lt;&gt;"",Settings!$B$5&gt;$I393),"Overdue",IF($N393&gt;0,"Part received","Open")))))</f>
        <v/>
      </c>
      <c r="R393" s="22" t="str">
        <f>IF($Q393="Overdue",Settings!$B$5-$I393,"")</f>
        <v/>
      </c>
    </row>
    <row r="394" spans="1:18" x14ac:dyDescent="0.3">
      <c r="A394" s="16"/>
      <c r="B394" s="17"/>
      <c r="C394" s="16"/>
      <c r="D394" s="16"/>
      <c r="E394" s="16"/>
      <c r="F394" s="18"/>
      <c r="G394" s="19"/>
      <c r="H394" s="16"/>
      <c r="I394" s="17"/>
      <c r="J394" s="16"/>
      <c r="K394" s="20" t="str">
        <f t="shared" si="30"/>
        <v/>
      </c>
      <c r="L394" s="20" t="str">
        <f t="shared" si="31"/>
        <v/>
      </c>
      <c r="M394" s="20" t="str">
        <f t="shared" si="32"/>
        <v/>
      </c>
      <c r="N394" s="21" t="str">
        <f>IF($A394="","",SUMIFS(Receipts!$D:$D,Receipts!$B:$B,$A394,Receipts!$C:$C,$D394))</f>
        <v/>
      </c>
      <c r="O394" s="21" t="str">
        <f t="shared" si="33"/>
        <v/>
      </c>
      <c r="P394" s="20" t="str">
        <f t="shared" si="34"/>
        <v/>
      </c>
      <c r="Q394" s="22" t="str">
        <f>IF($A394="","",IF($J394="Yes","Short-closed",IF($O394=0,"Closed",IF(AND($I394&lt;&gt;"",Settings!$B$5&gt;$I394),"Overdue",IF($N394&gt;0,"Part received","Open")))))</f>
        <v/>
      </c>
      <c r="R394" s="22" t="str">
        <f>IF($Q394="Overdue",Settings!$B$5-$I394,"")</f>
        <v/>
      </c>
    </row>
    <row r="395" spans="1:18" x14ac:dyDescent="0.3">
      <c r="A395" s="16"/>
      <c r="B395" s="17"/>
      <c r="C395" s="16"/>
      <c r="D395" s="16"/>
      <c r="E395" s="16"/>
      <c r="F395" s="18"/>
      <c r="G395" s="19"/>
      <c r="H395" s="16"/>
      <c r="I395" s="17"/>
      <c r="J395" s="16"/>
      <c r="K395" s="20" t="str">
        <f t="shared" si="30"/>
        <v/>
      </c>
      <c r="L395" s="20" t="str">
        <f t="shared" si="31"/>
        <v/>
      </c>
      <c r="M395" s="20" t="str">
        <f t="shared" si="32"/>
        <v/>
      </c>
      <c r="N395" s="21" t="str">
        <f>IF($A395="","",SUMIFS(Receipts!$D:$D,Receipts!$B:$B,$A395,Receipts!$C:$C,$D395))</f>
        <v/>
      </c>
      <c r="O395" s="21" t="str">
        <f t="shared" si="33"/>
        <v/>
      </c>
      <c r="P395" s="20" t="str">
        <f t="shared" si="34"/>
        <v/>
      </c>
      <c r="Q395" s="22" t="str">
        <f>IF($A395="","",IF($J395="Yes","Short-closed",IF($O395=0,"Closed",IF(AND($I395&lt;&gt;"",Settings!$B$5&gt;$I395),"Overdue",IF($N395&gt;0,"Part received","Open")))))</f>
        <v/>
      </c>
      <c r="R395" s="22" t="str">
        <f>IF($Q395="Overdue",Settings!$B$5-$I395,"")</f>
        <v/>
      </c>
    </row>
    <row r="396" spans="1:18" x14ac:dyDescent="0.3">
      <c r="A396" s="16"/>
      <c r="B396" s="17"/>
      <c r="C396" s="16"/>
      <c r="D396" s="16"/>
      <c r="E396" s="16"/>
      <c r="F396" s="18"/>
      <c r="G396" s="19"/>
      <c r="H396" s="16"/>
      <c r="I396" s="17"/>
      <c r="J396" s="16"/>
      <c r="K396" s="20" t="str">
        <f t="shared" si="30"/>
        <v/>
      </c>
      <c r="L396" s="20" t="str">
        <f t="shared" si="31"/>
        <v/>
      </c>
      <c r="M396" s="20" t="str">
        <f t="shared" si="32"/>
        <v/>
      </c>
      <c r="N396" s="21" t="str">
        <f>IF($A396="","",SUMIFS(Receipts!$D:$D,Receipts!$B:$B,$A396,Receipts!$C:$C,$D396))</f>
        <v/>
      </c>
      <c r="O396" s="21" t="str">
        <f t="shared" si="33"/>
        <v/>
      </c>
      <c r="P396" s="20" t="str">
        <f t="shared" si="34"/>
        <v/>
      </c>
      <c r="Q396" s="22" t="str">
        <f>IF($A396="","",IF($J396="Yes","Short-closed",IF($O396=0,"Closed",IF(AND($I396&lt;&gt;"",Settings!$B$5&gt;$I396),"Overdue",IF($N396&gt;0,"Part received","Open")))))</f>
        <v/>
      </c>
      <c r="R396" s="22" t="str">
        <f>IF($Q396="Overdue",Settings!$B$5-$I396,"")</f>
        <v/>
      </c>
    </row>
    <row r="397" spans="1:18" x14ac:dyDescent="0.3">
      <c r="A397" s="16"/>
      <c r="B397" s="17"/>
      <c r="C397" s="16"/>
      <c r="D397" s="16"/>
      <c r="E397" s="16"/>
      <c r="F397" s="18"/>
      <c r="G397" s="19"/>
      <c r="H397" s="16"/>
      <c r="I397" s="17"/>
      <c r="J397" s="16"/>
      <c r="K397" s="20" t="str">
        <f t="shared" si="30"/>
        <v/>
      </c>
      <c r="L397" s="20" t="str">
        <f t="shared" si="31"/>
        <v/>
      </c>
      <c r="M397" s="20" t="str">
        <f t="shared" si="32"/>
        <v/>
      </c>
      <c r="N397" s="21" t="str">
        <f>IF($A397="","",SUMIFS(Receipts!$D:$D,Receipts!$B:$B,$A397,Receipts!$C:$C,$D397))</f>
        <v/>
      </c>
      <c r="O397" s="21" t="str">
        <f t="shared" si="33"/>
        <v/>
      </c>
      <c r="P397" s="20" t="str">
        <f t="shared" si="34"/>
        <v/>
      </c>
      <c r="Q397" s="22" t="str">
        <f>IF($A397="","",IF($J397="Yes","Short-closed",IF($O397=0,"Closed",IF(AND($I397&lt;&gt;"",Settings!$B$5&gt;$I397),"Overdue",IF($N397&gt;0,"Part received","Open")))))</f>
        <v/>
      </c>
      <c r="R397" s="22" t="str">
        <f>IF($Q397="Overdue",Settings!$B$5-$I397,"")</f>
        <v/>
      </c>
    </row>
    <row r="398" spans="1:18" x14ac:dyDescent="0.3">
      <c r="A398" s="16"/>
      <c r="B398" s="17"/>
      <c r="C398" s="16"/>
      <c r="D398" s="16"/>
      <c r="E398" s="16"/>
      <c r="F398" s="18"/>
      <c r="G398" s="19"/>
      <c r="H398" s="16"/>
      <c r="I398" s="17"/>
      <c r="J398" s="16"/>
      <c r="K398" s="20" t="str">
        <f t="shared" si="30"/>
        <v/>
      </c>
      <c r="L398" s="20" t="str">
        <f t="shared" si="31"/>
        <v/>
      </c>
      <c r="M398" s="20" t="str">
        <f t="shared" si="32"/>
        <v/>
      </c>
      <c r="N398" s="21" t="str">
        <f>IF($A398="","",SUMIFS(Receipts!$D:$D,Receipts!$B:$B,$A398,Receipts!$C:$C,$D398))</f>
        <v/>
      </c>
      <c r="O398" s="21" t="str">
        <f t="shared" si="33"/>
        <v/>
      </c>
      <c r="P398" s="20" t="str">
        <f t="shared" si="34"/>
        <v/>
      </c>
      <c r="Q398" s="22" t="str">
        <f>IF($A398="","",IF($J398="Yes","Short-closed",IF($O398=0,"Closed",IF(AND($I398&lt;&gt;"",Settings!$B$5&gt;$I398),"Overdue",IF($N398&gt;0,"Part received","Open")))))</f>
        <v/>
      </c>
      <c r="R398" s="22" t="str">
        <f>IF($Q398="Overdue",Settings!$B$5-$I398,"")</f>
        <v/>
      </c>
    </row>
    <row r="399" spans="1:18" x14ac:dyDescent="0.3">
      <c r="A399" s="16"/>
      <c r="B399" s="17"/>
      <c r="C399" s="16"/>
      <c r="D399" s="16"/>
      <c r="E399" s="16"/>
      <c r="F399" s="18"/>
      <c r="G399" s="19"/>
      <c r="H399" s="16"/>
      <c r="I399" s="17"/>
      <c r="J399" s="16"/>
      <c r="K399" s="20" t="str">
        <f t="shared" si="30"/>
        <v/>
      </c>
      <c r="L399" s="20" t="str">
        <f t="shared" si="31"/>
        <v/>
      </c>
      <c r="M399" s="20" t="str">
        <f t="shared" si="32"/>
        <v/>
      </c>
      <c r="N399" s="21" t="str">
        <f>IF($A399="","",SUMIFS(Receipts!$D:$D,Receipts!$B:$B,$A399,Receipts!$C:$C,$D399))</f>
        <v/>
      </c>
      <c r="O399" s="21" t="str">
        <f t="shared" si="33"/>
        <v/>
      </c>
      <c r="P399" s="20" t="str">
        <f t="shared" si="34"/>
        <v/>
      </c>
      <c r="Q399" s="22" t="str">
        <f>IF($A399="","",IF($J399="Yes","Short-closed",IF($O399=0,"Closed",IF(AND($I399&lt;&gt;"",Settings!$B$5&gt;$I399),"Overdue",IF($N399&gt;0,"Part received","Open")))))</f>
        <v/>
      </c>
      <c r="R399" s="22" t="str">
        <f>IF($Q399="Overdue",Settings!$B$5-$I399,"")</f>
        <v/>
      </c>
    </row>
    <row r="400" spans="1:18" x14ac:dyDescent="0.3">
      <c r="A400" s="16"/>
      <c r="B400" s="17"/>
      <c r="C400" s="16"/>
      <c r="D400" s="16"/>
      <c r="E400" s="16"/>
      <c r="F400" s="18"/>
      <c r="G400" s="19"/>
      <c r="H400" s="16"/>
      <c r="I400" s="17"/>
      <c r="J400" s="16"/>
      <c r="K400" s="20" t="str">
        <f t="shared" si="30"/>
        <v/>
      </c>
      <c r="L400" s="20" t="str">
        <f t="shared" si="31"/>
        <v/>
      </c>
      <c r="M400" s="20" t="str">
        <f t="shared" si="32"/>
        <v/>
      </c>
      <c r="N400" s="21" t="str">
        <f>IF($A400="","",SUMIFS(Receipts!$D:$D,Receipts!$B:$B,$A400,Receipts!$C:$C,$D400))</f>
        <v/>
      </c>
      <c r="O400" s="21" t="str">
        <f t="shared" si="33"/>
        <v/>
      </c>
      <c r="P400" s="20" t="str">
        <f t="shared" si="34"/>
        <v/>
      </c>
      <c r="Q400" s="22" t="str">
        <f>IF($A400="","",IF($J400="Yes","Short-closed",IF($O400=0,"Closed",IF(AND($I400&lt;&gt;"",Settings!$B$5&gt;$I400),"Overdue",IF($N400&gt;0,"Part received","Open")))))</f>
        <v/>
      </c>
      <c r="R400" s="22" t="str">
        <f>IF($Q400="Overdue",Settings!$B$5-$I400,"")</f>
        <v/>
      </c>
    </row>
    <row r="401" spans="1:18" x14ac:dyDescent="0.3">
      <c r="A401" s="16"/>
      <c r="B401" s="17"/>
      <c r="C401" s="16"/>
      <c r="D401" s="16"/>
      <c r="E401" s="16"/>
      <c r="F401" s="18"/>
      <c r="G401" s="19"/>
      <c r="H401" s="16"/>
      <c r="I401" s="17"/>
      <c r="J401" s="16"/>
      <c r="K401" s="20" t="str">
        <f t="shared" si="30"/>
        <v/>
      </c>
      <c r="L401" s="20" t="str">
        <f t="shared" si="31"/>
        <v/>
      </c>
      <c r="M401" s="20" t="str">
        <f t="shared" si="32"/>
        <v/>
      </c>
      <c r="N401" s="21" t="str">
        <f>IF($A401="","",SUMIFS(Receipts!$D:$D,Receipts!$B:$B,$A401,Receipts!$C:$C,$D401))</f>
        <v/>
      </c>
      <c r="O401" s="21" t="str">
        <f t="shared" si="33"/>
        <v/>
      </c>
      <c r="P401" s="20" t="str">
        <f t="shared" si="34"/>
        <v/>
      </c>
      <c r="Q401" s="22" t="str">
        <f>IF($A401="","",IF($J401="Yes","Short-closed",IF($O401=0,"Closed",IF(AND($I401&lt;&gt;"",Settings!$B$5&gt;$I401),"Overdue",IF($N401&gt;0,"Part received","Open")))))</f>
        <v/>
      </c>
      <c r="R401" s="22" t="str">
        <f>IF($Q401="Overdue",Settings!$B$5-$I401,"")</f>
        <v/>
      </c>
    </row>
    <row r="402" spans="1:18" x14ac:dyDescent="0.3">
      <c r="A402" s="16"/>
      <c r="B402" s="17"/>
      <c r="C402" s="16"/>
      <c r="D402" s="16"/>
      <c r="E402" s="16"/>
      <c r="F402" s="18"/>
      <c r="G402" s="19"/>
      <c r="H402" s="16"/>
      <c r="I402" s="17"/>
      <c r="J402" s="16"/>
      <c r="K402" s="20" t="str">
        <f t="shared" si="30"/>
        <v/>
      </c>
      <c r="L402" s="20" t="str">
        <f t="shared" si="31"/>
        <v/>
      </c>
      <c r="M402" s="20" t="str">
        <f t="shared" si="32"/>
        <v/>
      </c>
      <c r="N402" s="21" t="str">
        <f>IF($A402="","",SUMIFS(Receipts!$D:$D,Receipts!$B:$B,$A402,Receipts!$C:$C,$D402))</f>
        <v/>
      </c>
      <c r="O402" s="21" t="str">
        <f t="shared" si="33"/>
        <v/>
      </c>
      <c r="P402" s="20" t="str">
        <f t="shared" si="34"/>
        <v/>
      </c>
      <c r="Q402" s="22" t="str">
        <f>IF($A402="","",IF($J402="Yes","Short-closed",IF($O402=0,"Closed",IF(AND($I402&lt;&gt;"",Settings!$B$5&gt;$I402),"Overdue",IF($N402&gt;0,"Part received","Open")))))</f>
        <v/>
      </c>
      <c r="R402" s="22" t="str">
        <f>IF($Q402="Overdue",Settings!$B$5-$I402,"")</f>
        <v/>
      </c>
    </row>
    <row r="403" spans="1:18" x14ac:dyDescent="0.3">
      <c r="A403" s="16"/>
      <c r="B403" s="17"/>
      <c r="C403" s="16"/>
      <c r="D403" s="16"/>
      <c r="E403" s="16"/>
      <c r="F403" s="18"/>
      <c r="G403" s="19"/>
      <c r="H403" s="16"/>
      <c r="I403" s="17"/>
      <c r="J403" s="16"/>
      <c r="K403" s="20" t="str">
        <f t="shared" si="30"/>
        <v/>
      </c>
      <c r="L403" s="20" t="str">
        <f t="shared" si="31"/>
        <v/>
      </c>
      <c r="M403" s="20" t="str">
        <f t="shared" si="32"/>
        <v/>
      </c>
      <c r="N403" s="21" t="str">
        <f>IF($A403="","",SUMIFS(Receipts!$D:$D,Receipts!$B:$B,$A403,Receipts!$C:$C,$D403))</f>
        <v/>
      </c>
      <c r="O403" s="21" t="str">
        <f t="shared" si="33"/>
        <v/>
      </c>
      <c r="P403" s="20" t="str">
        <f t="shared" si="34"/>
        <v/>
      </c>
      <c r="Q403" s="22" t="str">
        <f>IF($A403="","",IF($J403="Yes","Short-closed",IF($O403=0,"Closed",IF(AND($I403&lt;&gt;"",Settings!$B$5&gt;$I403),"Overdue",IF($N403&gt;0,"Part received","Open")))))</f>
        <v/>
      </c>
      <c r="R403" s="22" t="str">
        <f>IF($Q403="Overdue",Settings!$B$5-$I403,"")</f>
        <v/>
      </c>
    </row>
    <row r="404" spans="1:18" x14ac:dyDescent="0.3">
      <c r="A404" s="16"/>
      <c r="B404" s="17"/>
      <c r="C404" s="16"/>
      <c r="D404" s="16"/>
      <c r="E404" s="16"/>
      <c r="F404" s="18"/>
      <c r="G404" s="19"/>
      <c r="H404" s="16"/>
      <c r="I404" s="17"/>
      <c r="J404" s="16"/>
      <c r="K404" s="20" t="str">
        <f t="shared" si="30"/>
        <v/>
      </c>
      <c r="L404" s="20" t="str">
        <f t="shared" si="31"/>
        <v/>
      </c>
      <c r="M404" s="20" t="str">
        <f t="shared" si="32"/>
        <v/>
      </c>
      <c r="N404" s="21" t="str">
        <f>IF($A404="","",SUMIFS(Receipts!$D:$D,Receipts!$B:$B,$A404,Receipts!$C:$C,$D404))</f>
        <v/>
      </c>
      <c r="O404" s="21" t="str">
        <f t="shared" si="33"/>
        <v/>
      </c>
      <c r="P404" s="20" t="str">
        <f t="shared" si="34"/>
        <v/>
      </c>
      <c r="Q404" s="22" t="str">
        <f>IF($A404="","",IF($J404="Yes","Short-closed",IF($O404=0,"Closed",IF(AND($I404&lt;&gt;"",Settings!$B$5&gt;$I404),"Overdue",IF($N404&gt;0,"Part received","Open")))))</f>
        <v/>
      </c>
      <c r="R404" s="22" t="str">
        <f>IF($Q404="Overdue",Settings!$B$5-$I404,"")</f>
        <v/>
      </c>
    </row>
    <row r="405" spans="1:18" x14ac:dyDescent="0.3">
      <c r="A405" s="16"/>
      <c r="B405" s="17"/>
      <c r="C405" s="16"/>
      <c r="D405" s="16"/>
      <c r="E405" s="16"/>
      <c r="F405" s="18"/>
      <c r="G405" s="19"/>
      <c r="H405" s="16"/>
      <c r="I405" s="17"/>
      <c r="J405" s="16"/>
      <c r="K405" s="20" t="str">
        <f t="shared" si="30"/>
        <v/>
      </c>
      <c r="L405" s="20" t="str">
        <f t="shared" si="31"/>
        <v/>
      </c>
      <c r="M405" s="20" t="str">
        <f t="shared" si="32"/>
        <v/>
      </c>
      <c r="N405" s="21" t="str">
        <f>IF($A405="","",SUMIFS(Receipts!$D:$D,Receipts!$B:$B,$A405,Receipts!$C:$C,$D405))</f>
        <v/>
      </c>
      <c r="O405" s="21" t="str">
        <f t="shared" si="33"/>
        <v/>
      </c>
      <c r="P405" s="20" t="str">
        <f t="shared" si="34"/>
        <v/>
      </c>
      <c r="Q405" s="22" t="str">
        <f>IF($A405="","",IF($J405="Yes","Short-closed",IF($O405=0,"Closed",IF(AND($I405&lt;&gt;"",Settings!$B$5&gt;$I405),"Overdue",IF($N405&gt;0,"Part received","Open")))))</f>
        <v/>
      </c>
      <c r="R405" s="22" t="str">
        <f>IF($Q405="Overdue",Settings!$B$5-$I405,"")</f>
        <v/>
      </c>
    </row>
    <row r="406" spans="1:18" x14ac:dyDescent="0.3">
      <c r="A406" s="16"/>
      <c r="B406" s="17"/>
      <c r="C406" s="16"/>
      <c r="D406" s="16"/>
      <c r="E406" s="16"/>
      <c r="F406" s="18"/>
      <c r="G406" s="19"/>
      <c r="H406" s="16"/>
      <c r="I406" s="17"/>
      <c r="J406" s="16"/>
      <c r="K406" s="20" t="str">
        <f t="shared" si="30"/>
        <v/>
      </c>
      <c r="L406" s="20" t="str">
        <f t="shared" si="31"/>
        <v/>
      </c>
      <c r="M406" s="20" t="str">
        <f t="shared" si="32"/>
        <v/>
      </c>
      <c r="N406" s="21" t="str">
        <f>IF($A406="","",SUMIFS(Receipts!$D:$D,Receipts!$B:$B,$A406,Receipts!$C:$C,$D406))</f>
        <v/>
      </c>
      <c r="O406" s="21" t="str">
        <f t="shared" si="33"/>
        <v/>
      </c>
      <c r="P406" s="20" t="str">
        <f t="shared" si="34"/>
        <v/>
      </c>
      <c r="Q406" s="22" t="str">
        <f>IF($A406="","",IF($J406="Yes","Short-closed",IF($O406=0,"Closed",IF(AND($I406&lt;&gt;"",Settings!$B$5&gt;$I406),"Overdue",IF($N406&gt;0,"Part received","Open")))))</f>
        <v/>
      </c>
      <c r="R406" s="22" t="str">
        <f>IF($Q406="Overdue",Settings!$B$5-$I406,"")</f>
        <v/>
      </c>
    </row>
    <row r="407" spans="1:18" x14ac:dyDescent="0.3">
      <c r="A407" s="16"/>
      <c r="B407" s="17"/>
      <c r="C407" s="16"/>
      <c r="D407" s="16"/>
      <c r="E407" s="16"/>
      <c r="F407" s="18"/>
      <c r="G407" s="19"/>
      <c r="H407" s="16"/>
      <c r="I407" s="17"/>
      <c r="J407" s="16"/>
      <c r="K407" s="20" t="str">
        <f t="shared" si="30"/>
        <v/>
      </c>
      <c r="L407" s="20" t="str">
        <f t="shared" si="31"/>
        <v/>
      </c>
      <c r="M407" s="20" t="str">
        <f t="shared" si="32"/>
        <v/>
      </c>
      <c r="N407" s="21" t="str">
        <f>IF($A407="","",SUMIFS(Receipts!$D:$D,Receipts!$B:$B,$A407,Receipts!$C:$C,$D407))</f>
        <v/>
      </c>
      <c r="O407" s="21" t="str">
        <f t="shared" si="33"/>
        <v/>
      </c>
      <c r="P407" s="20" t="str">
        <f t="shared" si="34"/>
        <v/>
      </c>
      <c r="Q407" s="22" t="str">
        <f>IF($A407="","",IF($J407="Yes","Short-closed",IF($O407=0,"Closed",IF(AND($I407&lt;&gt;"",Settings!$B$5&gt;$I407),"Overdue",IF($N407&gt;0,"Part received","Open")))))</f>
        <v/>
      </c>
      <c r="R407" s="22" t="str">
        <f>IF($Q407="Overdue",Settings!$B$5-$I407,"")</f>
        <v/>
      </c>
    </row>
    <row r="408" spans="1:18" x14ac:dyDescent="0.3">
      <c r="A408" s="16"/>
      <c r="B408" s="17"/>
      <c r="C408" s="16"/>
      <c r="D408" s="16"/>
      <c r="E408" s="16"/>
      <c r="F408" s="18"/>
      <c r="G408" s="19"/>
      <c r="H408" s="16"/>
      <c r="I408" s="17"/>
      <c r="J408" s="16"/>
      <c r="K408" s="20" t="str">
        <f t="shared" si="30"/>
        <v/>
      </c>
      <c r="L408" s="20" t="str">
        <f t="shared" si="31"/>
        <v/>
      </c>
      <c r="M408" s="20" t="str">
        <f t="shared" si="32"/>
        <v/>
      </c>
      <c r="N408" s="21" t="str">
        <f>IF($A408="","",SUMIFS(Receipts!$D:$D,Receipts!$B:$B,$A408,Receipts!$C:$C,$D408))</f>
        <v/>
      </c>
      <c r="O408" s="21" t="str">
        <f t="shared" si="33"/>
        <v/>
      </c>
      <c r="P408" s="20" t="str">
        <f t="shared" si="34"/>
        <v/>
      </c>
      <c r="Q408" s="22" t="str">
        <f>IF($A408="","",IF($J408="Yes","Short-closed",IF($O408=0,"Closed",IF(AND($I408&lt;&gt;"",Settings!$B$5&gt;$I408),"Overdue",IF($N408&gt;0,"Part received","Open")))))</f>
        <v/>
      </c>
      <c r="R408" s="22" t="str">
        <f>IF($Q408="Overdue",Settings!$B$5-$I408,"")</f>
        <v/>
      </c>
    </row>
    <row r="409" spans="1:18" x14ac:dyDescent="0.3">
      <c r="A409" s="16"/>
      <c r="B409" s="17"/>
      <c r="C409" s="16"/>
      <c r="D409" s="16"/>
      <c r="E409" s="16"/>
      <c r="F409" s="18"/>
      <c r="G409" s="19"/>
      <c r="H409" s="16"/>
      <c r="I409" s="17"/>
      <c r="J409" s="16"/>
      <c r="K409" s="20" t="str">
        <f t="shared" si="30"/>
        <v/>
      </c>
      <c r="L409" s="20" t="str">
        <f t="shared" si="31"/>
        <v/>
      </c>
      <c r="M409" s="20" t="str">
        <f t="shared" si="32"/>
        <v/>
      </c>
      <c r="N409" s="21" t="str">
        <f>IF($A409="","",SUMIFS(Receipts!$D:$D,Receipts!$B:$B,$A409,Receipts!$C:$C,$D409))</f>
        <v/>
      </c>
      <c r="O409" s="21" t="str">
        <f t="shared" si="33"/>
        <v/>
      </c>
      <c r="P409" s="20" t="str">
        <f t="shared" si="34"/>
        <v/>
      </c>
      <c r="Q409" s="22" t="str">
        <f>IF($A409="","",IF($J409="Yes","Short-closed",IF($O409=0,"Closed",IF(AND($I409&lt;&gt;"",Settings!$B$5&gt;$I409),"Overdue",IF($N409&gt;0,"Part received","Open")))))</f>
        <v/>
      </c>
      <c r="R409" s="22" t="str">
        <f>IF($Q409="Overdue",Settings!$B$5-$I409,"")</f>
        <v/>
      </c>
    </row>
    <row r="410" spans="1:18" x14ac:dyDescent="0.3">
      <c r="A410" s="16"/>
      <c r="B410" s="17"/>
      <c r="C410" s="16"/>
      <c r="D410" s="16"/>
      <c r="E410" s="16"/>
      <c r="F410" s="18"/>
      <c r="G410" s="19"/>
      <c r="H410" s="16"/>
      <c r="I410" s="17"/>
      <c r="J410" s="16"/>
      <c r="K410" s="20" t="str">
        <f t="shared" si="30"/>
        <v/>
      </c>
      <c r="L410" s="20" t="str">
        <f t="shared" si="31"/>
        <v/>
      </c>
      <c r="M410" s="20" t="str">
        <f t="shared" si="32"/>
        <v/>
      </c>
      <c r="N410" s="21" t="str">
        <f>IF($A410="","",SUMIFS(Receipts!$D:$D,Receipts!$B:$B,$A410,Receipts!$C:$C,$D410))</f>
        <v/>
      </c>
      <c r="O410" s="21" t="str">
        <f t="shared" si="33"/>
        <v/>
      </c>
      <c r="P410" s="20" t="str">
        <f t="shared" si="34"/>
        <v/>
      </c>
      <c r="Q410" s="22" t="str">
        <f>IF($A410="","",IF($J410="Yes","Short-closed",IF($O410=0,"Closed",IF(AND($I410&lt;&gt;"",Settings!$B$5&gt;$I410),"Overdue",IF($N410&gt;0,"Part received","Open")))))</f>
        <v/>
      </c>
      <c r="R410" s="22" t="str">
        <f>IF($Q410="Overdue",Settings!$B$5-$I410,"")</f>
        <v/>
      </c>
    </row>
    <row r="411" spans="1:18" x14ac:dyDescent="0.3">
      <c r="A411" s="16"/>
      <c r="B411" s="17"/>
      <c r="C411" s="16"/>
      <c r="D411" s="16"/>
      <c r="E411" s="16"/>
      <c r="F411" s="18"/>
      <c r="G411" s="19"/>
      <c r="H411" s="16"/>
      <c r="I411" s="17"/>
      <c r="J411" s="16"/>
      <c r="K411" s="20" t="str">
        <f t="shared" si="30"/>
        <v/>
      </c>
      <c r="L411" s="20" t="str">
        <f t="shared" si="31"/>
        <v/>
      </c>
      <c r="M411" s="20" t="str">
        <f t="shared" si="32"/>
        <v/>
      </c>
      <c r="N411" s="21" t="str">
        <f>IF($A411="","",SUMIFS(Receipts!$D:$D,Receipts!$B:$B,$A411,Receipts!$C:$C,$D411))</f>
        <v/>
      </c>
      <c r="O411" s="21" t="str">
        <f t="shared" si="33"/>
        <v/>
      </c>
      <c r="P411" s="20" t="str">
        <f t="shared" si="34"/>
        <v/>
      </c>
      <c r="Q411" s="22" t="str">
        <f>IF($A411="","",IF($J411="Yes","Short-closed",IF($O411=0,"Closed",IF(AND($I411&lt;&gt;"",Settings!$B$5&gt;$I411),"Overdue",IF($N411&gt;0,"Part received","Open")))))</f>
        <v/>
      </c>
      <c r="R411" s="22" t="str">
        <f>IF($Q411="Overdue",Settings!$B$5-$I411,"")</f>
        <v/>
      </c>
    </row>
    <row r="412" spans="1:18" x14ac:dyDescent="0.3">
      <c r="A412" s="16"/>
      <c r="B412" s="17"/>
      <c r="C412" s="16"/>
      <c r="D412" s="16"/>
      <c r="E412" s="16"/>
      <c r="F412" s="18"/>
      <c r="G412" s="19"/>
      <c r="H412" s="16"/>
      <c r="I412" s="17"/>
      <c r="J412" s="16"/>
      <c r="K412" s="20" t="str">
        <f t="shared" si="30"/>
        <v/>
      </c>
      <c r="L412" s="20" t="str">
        <f t="shared" si="31"/>
        <v/>
      </c>
      <c r="M412" s="20" t="str">
        <f t="shared" si="32"/>
        <v/>
      </c>
      <c r="N412" s="21" t="str">
        <f>IF($A412="","",SUMIFS(Receipts!$D:$D,Receipts!$B:$B,$A412,Receipts!$C:$C,$D412))</f>
        <v/>
      </c>
      <c r="O412" s="21" t="str">
        <f t="shared" si="33"/>
        <v/>
      </c>
      <c r="P412" s="20" t="str">
        <f t="shared" si="34"/>
        <v/>
      </c>
      <c r="Q412" s="22" t="str">
        <f>IF($A412="","",IF($J412="Yes","Short-closed",IF($O412=0,"Closed",IF(AND($I412&lt;&gt;"",Settings!$B$5&gt;$I412),"Overdue",IF($N412&gt;0,"Part received","Open")))))</f>
        <v/>
      </c>
      <c r="R412" s="22" t="str">
        <f>IF($Q412="Overdue",Settings!$B$5-$I412,"")</f>
        <v/>
      </c>
    </row>
    <row r="413" spans="1:18" x14ac:dyDescent="0.3">
      <c r="A413" s="16"/>
      <c r="B413" s="17"/>
      <c r="C413" s="16"/>
      <c r="D413" s="16"/>
      <c r="E413" s="16"/>
      <c r="F413" s="18"/>
      <c r="G413" s="19"/>
      <c r="H413" s="16"/>
      <c r="I413" s="17"/>
      <c r="J413" s="16"/>
      <c r="K413" s="20" t="str">
        <f t="shared" si="30"/>
        <v/>
      </c>
      <c r="L413" s="20" t="str">
        <f t="shared" si="31"/>
        <v/>
      </c>
      <c r="M413" s="20" t="str">
        <f t="shared" si="32"/>
        <v/>
      </c>
      <c r="N413" s="21" t="str">
        <f>IF($A413="","",SUMIFS(Receipts!$D:$D,Receipts!$B:$B,$A413,Receipts!$C:$C,$D413))</f>
        <v/>
      </c>
      <c r="O413" s="21" t="str">
        <f t="shared" si="33"/>
        <v/>
      </c>
      <c r="P413" s="20" t="str">
        <f t="shared" si="34"/>
        <v/>
      </c>
      <c r="Q413" s="22" t="str">
        <f>IF($A413="","",IF($J413="Yes","Short-closed",IF($O413=0,"Closed",IF(AND($I413&lt;&gt;"",Settings!$B$5&gt;$I413),"Overdue",IF($N413&gt;0,"Part received","Open")))))</f>
        <v/>
      </c>
      <c r="R413" s="22" t="str">
        <f>IF($Q413="Overdue",Settings!$B$5-$I413,"")</f>
        <v/>
      </c>
    </row>
    <row r="414" spans="1:18" x14ac:dyDescent="0.3">
      <c r="A414" s="16"/>
      <c r="B414" s="17"/>
      <c r="C414" s="16"/>
      <c r="D414" s="16"/>
      <c r="E414" s="16"/>
      <c r="F414" s="18"/>
      <c r="G414" s="19"/>
      <c r="H414" s="16"/>
      <c r="I414" s="17"/>
      <c r="J414" s="16"/>
      <c r="K414" s="20" t="str">
        <f t="shared" si="30"/>
        <v/>
      </c>
      <c r="L414" s="20" t="str">
        <f t="shared" si="31"/>
        <v/>
      </c>
      <c r="M414" s="20" t="str">
        <f t="shared" si="32"/>
        <v/>
      </c>
      <c r="N414" s="21" t="str">
        <f>IF($A414="","",SUMIFS(Receipts!$D:$D,Receipts!$B:$B,$A414,Receipts!$C:$C,$D414))</f>
        <v/>
      </c>
      <c r="O414" s="21" t="str">
        <f t="shared" si="33"/>
        <v/>
      </c>
      <c r="P414" s="20" t="str">
        <f t="shared" si="34"/>
        <v/>
      </c>
      <c r="Q414" s="22" t="str">
        <f>IF($A414="","",IF($J414="Yes","Short-closed",IF($O414=0,"Closed",IF(AND($I414&lt;&gt;"",Settings!$B$5&gt;$I414),"Overdue",IF($N414&gt;0,"Part received","Open")))))</f>
        <v/>
      </c>
      <c r="R414" s="22" t="str">
        <f>IF($Q414="Overdue",Settings!$B$5-$I414,"")</f>
        <v/>
      </c>
    </row>
    <row r="415" spans="1:18" x14ac:dyDescent="0.3">
      <c r="A415" s="16"/>
      <c r="B415" s="17"/>
      <c r="C415" s="16"/>
      <c r="D415" s="16"/>
      <c r="E415" s="16"/>
      <c r="F415" s="18"/>
      <c r="G415" s="19"/>
      <c r="H415" s="16"/>
      <c r="I415" s="17"/>
      <c r="J415" s="16"/>
      <c r="K415" s="20" t="str">
        <f t="shared" si="30"/>
        <v/>
      </c>
      <c r="L415" s="20" t="str">
        <f t="shared" si="31"/>
        <v/>
      </c>
      <c r="M415" s="20" t="str">
        <f t="shared" si="32"/>
        <v/>
      </c>
      <c r="N415" s="21" t="str">
        <f>IF($A415="","",SUMIFS(Receipts!$D:$D,Receipts!$B:$B,$A415,Receipts!$C:$C,$D415))</f>
        <v/>
      </c>
      <c r="O415" s="21" t="str">
        <f t="shared" si="33"/>
        <v/>
      </c>
      <c r="P415" s="20" t="str">
        <f t="shared" si="34"/>
        <v/>
      </c>
      <c r="Q415" s="22" t="str">
        <f>IF($A415="","",IF($J415="Yes","Short-closed",IF($O415=0,"Closed",IF(AND($I415&lt;&gt;"",Settings!$B$5&gt;$I415),"Overdue",IF($N415&gt;0,"Part received","Open")))))</f>
        <v/>
      </c>
      <c r="R415" s="22" t="str">
        <f>IF($Q415="Overdue",Settings!$B$5-$I415,"")</f>
        <v/>
      </c>
    </row>
    <row r="416" spans="1:18" x14ac:dyDescent="0.3">
      <c r="A416" s="16"/>
      <c r="B416" s="17"/>
      <c r="C416" s="16"/>
      <c r="D416" s="16"/>
      <c r="E416" s="16"/>
      <c r="F416" s="18"/>
      <c r="G416" s="19"/>
      <c r="H416" s="16"/>
      <c r="I416" s="17"/>
      <c r="J416" s="16"/>
      <c r="K416" s="20" t="str">
        <f t="shared" si="30"/>
        <v/>
      </c>
      <c r="L416" s="20" t="str">
        <f t="shared" si="31"/>
        <v/>
      </c>
      <c r="M416" s="20" t="str">
        <f t="shared" si="32"/>
        <v/>
      </c>
      <c r="N416" s="21" t="str">
        <f>IF($A416="","",SUMIFS(Receipts!$D:$D,Receipts!$B:$B,$A416,Receipts!$C:$C,$D416))</f>
        <v/>
      </c>
      <c r="O416" s="21" t="str">
        <f t="shared" si="33"/>
        <v/>
      </c>
      <c r="P416" s="20" t="str">
        <f t="shared" si="34"/>
        <v/>
      </c>
      <c r="Q416" s="22" t="str">
        <f>IF($A416="","",IF($J416="Yes","Short-closed",IF($O416=0,"Closed",IF(AND($I416&lt;&gt;"",Settings!$B$5&gt;$I416),"Overdue",IF($N416&gt;0,"Part received","Open")))))</f>
        <v/>
      </c>
      <c r="R416" s="22" t="str">
        <f>IF($Q416="Overdue",Settings!$B$5-$I416,"")</f>
        <v/>
      </c>
    </row>
    <row r="417" spans="1:18" x14ac:dyDescent="0.3">
      <c r="A417" s="16"/>
      <c r="B417" s="17"/>
      <c r="C417" s="16"/>
      <c r="D417" s="16"/>
      <c r="E417" s="16"/>
      <c r="F417" s="18"/>
      <c r="G417" s="19"/>
      <c r="H417" s="16"/>
      <c r="I417" s="17"/>
      <c r="J417" s="16"/>
      <c r="K417" s="20" t="str">
        <f t="shared" si="30"/>
        <v/>
      </c>
      <c r="L417" s="20" t="str">
        <f t="shared" si="31"/>
        <v/>
      </c>
      <c r="M417" s="20" t="str">
        <f t="shared" si="32"/>
        <v/>
      </c>
      <c r="N417" s="21" t="str">
        <f>IF($A417="","",SUMIFS(Receipts!$D:$D,Receipts!$B:$B,$A417,Receipts!$C:$C,$D417))</f>
        <v/>
      </c>
      <c r="O417" s="21" t="str">
        <f t="shared" si="33"/>
        <v/>
      </c>
      <c r="P417" s="20" t="str">
        <f t="shared" si="34"/>
        <v/>
      </c>
      <c r="Q417" s="22" t="str">
        <f>IF($A417="","",IF($J417="Yes","Short-closed",IF($O417=0,"Closed",IF(AND($I417&lt;&gt;"",Settings!$B$5&gt;$I417),"Overdue",IF($N417&gt;0,"Part received","Open")))))</f>
        <v/>
      </c>
      <c r="R417" s="22" t="str">
        <f>IF($Q417="Overdue",Settings!$B$5-$I417,"")</f>
        <v/>
      </c>
    </row>
    <row r="418" spans="1:18" x14ac:dyDescent="0.3">
      <c r="A418" s="16"/>
      <c r="B418" s="17"/>
      <c r="C418" s="16"/>
      <c r="D418" s="16"/>
      <c r="E418" s="16"/>
      <c r="F418" s="18"/>
      <c r="G418" s="19"/>
      <c r="H418" s="16"/>
      <c r="I418" s="17"/>
      <c r="J418" s="16"/>
      <c r="K418" s="20" t="str">
        <f t="shared" si="30"/>
        <v/>
      </c>
      <c r="L418" s="20" t="str">
        <f t="shared" si="31"/>
        <v/>
      </c>
      <c r="M418" s="20" t="str">
        <f t="shared" si="32"/>
        <v/>
      </c>
      <c r="N418" s="21" t="str">
        <f>IF($A418="","",SUMIFS(Receipts!$D:$D,Receipts!$B:$B,$A418,Receipts!$C:$C,$D418))</f>
        <v/>
      </c>
      <c r="O418" s="21" t="str">
        <f t="shared" si="33"/>
        <v/>
      </c>
      <c r="P418" s="20" t="str">
        <f t="shared" si="34"/>
        <v/>
      </c>
      <c r="Q418" s="22" t="str">
        <f>IF($A418="","",IF($J418="Yes","Short-closed",IF($O418=0,"Closed",IF(AND($I418&lt;&gt;"",Settings!$B$5&gt;$I418),"Overdue",IF($N418&gt;0,"Part received","Open")))))</f>
        <v/>
      </c>
      <c r="R418" s="22" t="str">
        <f>IF($Q418="Overdue",Settings!$B$5-$I418,"")</f>
        <v/>
      </c>
    </row>
    <row r="419" spans="1:18" x14ac:dyDescent="0.3">
      <c r="A419" s="16"/>
      <c r="B419" s="17"/>
      <c r="C419" s="16"/>
      <c r="D419" s="16"/>
      <c r="E419" s="16"/>
      <c r="F419" s="18"/>
      <c r="G419" s="19"/>
      <c r="H419" s="16"/>
      <c r="I419" s="17"/>
      <c r="J419" s="16"/>
      <c r="K419" s="20" t="str">
        <f t="shared" si="30"/>
        <v/>
      </c>
      <c r="L419" s="20" t="str">
        <f t="shared" si="31"/>
        <v/>
      </c>
      <c r="M419" s="20" t="str">
        <f t="shared" si="32"/>
        <v/>
      </c>
      <c r="N419" s="21" t="str">
        <f>IF($A419="","",SUMIFS(Receipts!$D:$D,Receipts!$B:$B,$A419,Receipts!$C:$C,$D419))</f>
        <v/>
      </c>
      <c r="O419" s="21" t="str">
        <f t="shared" si="33"/>
        <v/>
      </c>
      <c r="P419" s="20" t="str">
        <f t="shared" si="34"/>
        <v/>
      </c>
      <c r="Q419" s="22" t="str">
        <f>IF($A419="","",IF($J419="Yes","Short-closed",IF($O419=0,"Closed",IF(AND($I419&lt;&gt;"",Settings!$B$5&gt;$I419),"Overdue",IF($N419&gt;0,"Part received","Open")))))</f>
        <v/>
      </c>
      <c r="R419" s="22" t="str">
        <f>IF($Q419="Overdue",Settings!$B$5-$I419,"")</f>
        <v/>
      </c>
    </row>
    <row r="420" spans="1:18" x14ac:dyDescent="0.3">
      <c r="A420" s="16"/>
      <c r="B420" s="17"/>
      <c r="C420" s="16"/>
      <c r="D420" s="16"/>
      <c r="E420" s="16"/>
      <c r="F420" s="18"/>
      <c r="G420" s="19"/>
      <c r="H420" s="16"/>
      <c r="I420" s="17"/>
      <c r="J420" s="16"/>
      <c r="K420" s="20" t="str">
        <f t="shared" si="30"/>
        <v/>
      </c>
      <c r="L420" s="20" t="str">
        <f t="shared" si="31"/>
        <v/>
      </c>
      <c r="M420" s="20" t="str">
        <f t="shared" si="32"/>
        <v/>
      </c>
      <c r="N420" s="21" t="str">
        <f>IF($A420="","",SUMIFS(Receipts!$D:$D,Receipts!$B:$B,$A420,Receipts!$C:$C,$D420))</f>
        <v/>
      </c>
      <c r="O420" s="21" t="str">
        <f t="shared" si="33"/>
        <v/>
      </c>
      <c r="P420" s="20" t="str">
        <f t="shared" si="34"/>
        <v/>
      </c>
      <c r="Q420" s="22" t="str">
        <f>IF($A420="","",IF($J420="Yes","Short-closed",IF($O420=0,"Closed",IF(AND($I420&lt;&gt;"",Settings!$B$5&gt;$I420),"Overdue",IF($N420&gt;0,"Part received","Open")))))</f>
        <v/>
      </c>
      <c r="R420" s="22" t="str">
        <f>IF($Q420="Overdue",Settings!$B$5-$I420,"")</f>
        <v/>
      </c>
    </row>
    <row r="421" spans="1:18" x14ac:dyDescent="0.3">
      <c r="A421" s="16"/>
      <c r="B421" s="17"/>
      <c r="C421" s="16"/>
      <c r="D421" s="16"/>
      <c r="E421" s="16"/>
      <c r="F421" s="18"/>
      <c r="G421" s="19"/>
      <c r="H421" s="16"/>
      <c r="I421" s="17"/>
      <c r="J421" s="16"/>
      <c r="K421" s="20" t="str">
        <f t="shared" si="30"/>
        <v/>
      </c>
      <c r="L421" s="20" t="str">
        <f t="shared" si="31"/>
        <v/>
      </c>
      <c r="M421" s="20" t="str">
        <f t="shared" si="32"/>
        <v/>
      </c>
      <c r="N421" s="21" t="str">
        <f>IF($A421="","",SUMIFS(Receipts!$D:$D,Receipts!$B:$B,$A421,Receipts!$C:$C,$D421))</f>
        <v/>
      </c>
      <c r="O421" s="21" t="str">
        <f t="shared" si="33"/>
        <v/>
      </c>
      <c r="P421" s="20" t="str">
        <f t="shared" si="34"/>
        <v/>
      </c>
      <c r="Q421" s="22" t="str">
        <f>IF($A421="","",IF($J421="Yes","Short-closed",IF($O421=0,"Closed",IF(AND($I421&lt;&gt;"",Settings!$B$5&gt;$I421),"Overdue",IF($N421&gt;0,"Part received","Open")))))</f>
        <v/>
      </c>
      <c r="R421" s="22" t="str">
        <f>IF($Q421="Overdue",Settings!$B$5-$I421,"")</f>
        <v/>
      </c>
    </row>
    <row r="422" spans="1:18" x14ac:dyDescent="0.3">
      <c r="A422" s="16"/>
      <c r="B422" s="17"/>
      <c r="C422" s="16"/>
      <c r="D422" s="16"/>
      <c r="E422" s="16"/>
      <c r="F422" s="18"/>
      <c r="G422" s="19"/>
      <c r="H422" s="16"/>
      <c r="I422" s="17"/>
      <c r="J422" s="16"/>
      <c r="K422" s="20" t="str">
        <f t="shared" si="30"/>
        <v/>
      </c>
      <c r="L422" s="20" t="str">
        <f t="shared" si="31"/>
        <v/>
      </c>
      <c r="M422" s="20" t="str">
        <f t="shared" si="32"/>
        <v/>
      </c>
      <c r="N422" s="21" t="str">
        <f>IF($A422="","",SUMIFS(Receipts!$D:$D,Receipts!$B:$B,$A422,Receipts!$C:$C,$D422))</f>
        <v/>
      </c>
      <c r="O422" s="21" t="str">
        <f t="shared" si="33"/>
        <v/>
      </c>
      <c r="P422" s="20" t="str">
        <f t="shared" si="34"/>
        <v/>
      </c>
      <c r="Q422" s="22" t="str">
        <f>IF($A422="","",IF($J422="Yes","Short-closed",IF($O422=0,"Closed",IF(AND($I422&lt;&gt;"",Settings!$B$5&gt;$I422),"Overdue",IF($N422&gt;0,"Part received","Open")))))</f>
        <v/>
      </c>
      <c r="R422" s="22" t="str">
        <f>IF($Q422="Overdue",Settings!$B$5-$I422,"")</f>
        <v/>
      </c>
    </row>
    <row r="423" spans="1:18" x14ac:dyDescent="0.3">
      <c r="A423" s="16"/>
      <c r="B423" s="17"/>
      <c r="C423" s="16"/>
      <c r="D423" s="16"/>
      <c r="E423" s="16"/>
      <c r="F423" s="18"/>
      <c r="G423" s="19"/>
      <c r="H423" s="16"/>
      <c r="I423" s="17"/>
      <c r="J423" s="16"/>
      <c r="K423" s="20" t="str">
        <f t="shared" si="30"/>
        <v/>
      </c>
      <c r="L423" s="20" t="str">
        <f t="shared" si="31"/>
        <v/>
      </c>
      <c r="M423" s="20" t="str">
        <f t="shared" si="32"/>
        <v/>
      </c>
      <c r="N423" s="21" t="str">
        <f>IF($A423="","",SUMIFS(Receipts!$D:$D,Receipts!$B:$B,$A423,Receipts!$C:$C,$D423))</f>
        <v/>
      </c>
      <c r="O423" s="21" t="str">
        <f t="shared" si="33"/>
        <v/>
      </c>
      <c r="P423" s="20" t="str">
        <f t="shared" si="34"/>
        <v/>
      </c>
      <c r="Q423" s="22" t="str">
        <f>IF($A423="","",IF($J423="Yes","Short-closed",IF($O423=0,"Closed",IF(AND($I423&lt;&gt;"",Settings!$B$5&gt;$I423),"Overdue",IF($N423&gt;0,"Part received","Open")))))</f>
        <v/>
      </c>
      <c r="R423" s="22" t="str">
        <f>IF($Q423="Overdue",Settings!$B$5-$I423,"")</f>
        <v/>
      </c>
    </row>
    <row r="424" spans="1:18" x14ac:dyDescent="0.3">
      <c r="A424" s="16"/>
      <c r="B424" s="17"/>
      <c r="C424" s="16"/>
      <c r="D424" s="16"/>
      <c r="E424" s="16"/>
      <c r="F424" s="18"/>
      <c r="G424" s="19"/>
      <c r="H424" s="16"/>
      <c r="I424" s="17"/>
      <c r="J424" s="16"/>
      <c r="K424" s="20" t="str">
        <f t="shared" si="30"/>
        <v/>
      </c>
      <c r="L424" s="20" t="str">
        <f t="shared" si="31"/>
        <v/>
      </c>
      <c r="M424" s="20" t="str">
        <f t="shared" si="32"/>
        <v/>
      </c>
      <c r="N424" s="21" t="str">
        <f>IF($A424="","",SUMIFS(Receipts!$D:$D,Receipts!$B:$B,$A424,Receipts!$C:$C,$D424))</f>
        <v/>
      </c>
      <c r="O424" s="21" t="str">
        <f t="shared" si="33"/>
        <v/>
      </c>
      <c r="P424" s="20" t="str">
        <f t="shared" si="34"/>
        <v/>
      </c>
      <c r="Q424" s="22" t="str">
        <f>IF($A424="","",IF($J424="Yes","Short-closed",IF($O424=0,"Closed",IF(AND($I424&lt;&gt;"",Settings!$B$5&gt;$I424),"Overdue",IF($N424&gt;0,"Part received","Open")))))</f>
        <v/>
      </c>
      <c r="R424" s="22" t="str">
        <f>IF($Q424="Overdue",Settings!$B$5-$I424,"")</f>
        <v/>
      </c>
    </row>
    <row r="425" spans="1:18" x14ac:dyDescent="0.3">
      <c r="A425" s="16"/>
      <c r="B425" s="17"/>
      <c r="C425" s="16"/>
      <c r="D425" s="16"/>
      <c r="E425" s="16"/>
      <c r="F425" s="18"/>
      <c r="G425" s="19"/>
      <c r="H425" s="16"/>
      <c r="I425" s="17"/>
      <c r="J425" s="16"/>
      <c r="K425" s="20" t="str">
        <f t="shared" si="30"/>
        <v/>
      </c>
      <c r="L425" s="20" t="str">
        <f t="shared" si="31"/>
        <v/>
      </c>
      <c r="M425" s="20" t="str">
        <f t="shared" si="32"/>
        <v/>
      </c>
      <c r="N425" s="21" t="str">
        <f>IF($A425="","",SUMIFS(Receipts!$D:$D,Receipts!$B:$B,$A425,Receipts!$C:$C,$D425))</f>
        <v/>
      </c>
      <c r="O425" s="21" t="str">
        <f t="shared" si="33"/>
        <v/>
      </c>
      <c r="P425" s="20" t="str">
        <f t="shared" si="34"/>
        <v/>
      </c>
      <c r="Q425" s="22" t="str">
        <f>IF($A425="","",IF($J425="Yes","Short-closed",IF($O425=0,"Closed",IF(AND($I425&lt;&gt;"",Settings!$B$5&gt;$I425),"Overdue",IF($N425&gt;0,"Part received","Open")))))</f>
        <v/>
      </c>
      <c r="R425" s="22" t="str">
        <f>IF($Q425="Overdue",Settings!$B$5-$I425,"")</f>
        <v/>
      </c>
    </row>
    <row r="426" spans="1:18" x14ac:dyDescent="0.3">
      <c r="A426" s="16"/>
      <c r="B426" s="17"/>
      <c r="C426" s="16"/>
      <c r="D426" s="16"/>
      <c r="E426" s="16"/>
      <c r="F426" s="18"/>
      <c r="G426" s="19"/>
      <c r="H426" s="16"/>
      <c r="I426" s="17"/>
      <c r="J426" s="16"/>
      <c r="K426" s="20" t="str">
        <f t="shared" si="30"/>
        <v/>
      </c>
      <c r="L426" s="20" t="str">
        <f t="shared" si="31"/>
        <v/>
      </c>
      <c r="M426" s="20" t="str">
        <f t="shared" si="32"/>
        <v/>
      </c>
      <c r="N426" s="21" t="str">
        <f>IF($A426="","",SUMIFS(Receipts!$D:$D,Receipts!$B:$B,$A426,Receipts!$C:$C,$D426))</f>
        <v/>
      </c>
      <c r="O426" s="21" t="str">
        <f t="shared" si="33"/>
        <v/>
      </c>
      <c r="P426" s="20" t="str">
        <f t="shared" si="34"/>
        <v/>
      </c>
      <c r="Q426" s="22" t="str">
        <f>IF($A426="","",IF($J426="Yes","Short-closed",IF($O426=0,"Closed",IF(AND($I426&lt;&gt;"",Settings!$B$5&gt;$I426),"Overdue",IF($N426&gt;0,"Part received","Open")))))</f>
        <v/>
      </c>
      <c r="R426" s="22" t="str">
        <f>IF($Q426="Overdue",Settings!$B$5-$I426,"")</f>
        <v/>
      </c>
    </row>
    <row r="427" spans="1:18" x14ac:dyDescent="0.3">
      <c r="A427" s="16"/>
      <c r="B427" s="17"/>
      <c r="C427" s="16"/>
      <c r="D427" s="16"/>
      <c r="E427" s="16"/>
      <c r="F427" s="18"/>
      <c r="G427" s="19"/>
      <c r="H427" s="16"/>
      <c r="I427" s="17"/>
      <c r="J427" s="16"/>
      <c r="K427" s="20" t="str">
        <f t="shared" si="30"/>
        <v/>
      </c>
      <c r="L427" s="20" t="str">
        <f t="shared" si="31"/>
        <v/>
      </c>
      <c r="M427" s="20" t="str">
        <f t="shared" si="32"/>
        <v/>
      </c>
      <c r="N427" s="21" t="str">
        <f>IF($A427="","",SUMIFS(Receipts!$D:$D,Receipts!$B:$B,$A427,Receipts!$C:$C,$D427))</f>
        <v/>
      </c>
      <c r="O427" s="21" t="str">
        <f t="shared" si="33"/>
        <v/>
      </c>
      <c r="P427" s="20" t="str">
        <f t="shared" si="34"/>
        <v/>
      </c>
      <c r="Q427" s="22" t="str">
        <f>IF($A427="","",IF($J427="Yes","Short-closed",IF($O427=0,"Closed",IF(AND($I427&lt;&gt;"",Settings!$B$5&gt;$I427),"Overdue",IF($N427&gt;0,"Part received","Open")))))</f>
        <v/>
      </c>
      <c r="R427" s="22" t="str">
        <f>IF($Q427="Overdue",Settings!$B$5-$I427,"")</f>
        <v/>
      </c>
    </row>
    <row r="428" spans="1:18" x14ac:dyDescent="0.3">
      <c r="A428" s="16"/>
      <c r="B428" s="17"/>
      <c r="C428" s="16"/>
      <c r="D428" s="16"/>
      <c r="E428" s="16"/>
      <c r="F428" s="18"/>
      <c r="G428" s="19"/>
      <c r="H428" s="16"/>
      <c r="I428" s="17"/>
      <c r="J428" s="16"/>
      <c r="K428" s="20" t="str">
        <f t="shared" si="30"/>
        <v/>
      </c>
      <c r="L428" s="20" t="str">
        <f t="shared" si="31"/>
        <v/>
      </c>
      <c r="M428" s="20" t="str">
        <f t="shared" si="32"/>
        <v/>
      </c>
      <c r="N428" s="21" t="str">
        <f>IF($A428="","",SUMIFS(Receipts!$D:$D,Receipts!$B:$B,$A428,Receipts!$C:$C,$D428))</f>
        <v/>
      </c>
      <c r="O428" s="21" t="str">
        <f t="shared" si="33"/>
        <v/>
      </c>
      <c r="P428" s="20" t="str">
        <f t="shared" si="34"/>
        <v/>
      </c>
      <c r="Q428" s="22" t="str">
        <f>IF($A428="","",IF($J428="Yes","Short-closed",IF($O428=0,"Closed",IF(AND($I428&lt;&gt;"",Settings!$B$5&gt;$I428),"Overdue",IF($N428&gt;0,"Part received","Open")))))</f>
        <v/>
      </c>
      <c r="R428" s="22" t="str">
        <f>IF($Q428="Overdue",Settings!$B$5-$I428,"")</f>
        <v/>
      </c>
    </row>
    <row r="429" spans="1:18" x14ac:dyDescent="0.3">
      <c r="A429" s="16"/>
      <c r="B429" s="17"/>
      <c r="C429" s="16"/>
      <c r="D429" s="16"/>
      <c r="E429" s="16"/>
      <c r="F429" s="18"/>
      <c r="G429" s="19"/>
      <c r="H429" s="16"/>
      <c r="I429" s="17"/>
      <c r="J429" s="16"/>
      <c r="K429" s="20" t="str">
        <f t="shared" si="30"/>
        <v/>
      </c>
      <c r="L429" s="20" t="str">
        <f t="shared" si="31"/>
        <v/>
      </c>
      <c r="M429" s="20" t="str">
        <f t="shared" si="32"/>
        <v/>
      </c>
      <c r="N429" s="21" t="str">
        <f>IF($A429="","",SUMIFS(Receipts!$D:$D,Receipts!$B:$B,$A429,Receipts!$C:$C,$D429))</f>
        <v/>
      </c>
      <c r="O429" s="21" t="str">
        <f t="shared" si="33"/>
        <v/>
      </c>
      <c r="P429" s="20" t="str">
        <f t="shared" si="34"/>
        <v/>
      </c>
      <c r="Q429" s="22" t="str">
        <f>IF($A429="","",IF($J429="Yes","Short-closed",IF($O429=0,"Closed",IF(AND($I429&lt;&gt;"",Settings!$B$5&gt;$I429),"Overdue",IF($N429&gt;0,"Part received","Open")))))</f>
        <v/>
      </c>
      <c r="R429" s="22" t="str">
        <f>IF($Q429="Overdue",Settings!$B$5-$I429,"")</f>
        <v/>
      </c>
    </row>
    <row r="430" spans="1:18" x14ac:dyDescent="0.3">
      <c r="A430" s="16"/>
      <c r="B430" s="17"/>
      <c r="C430" s="16"/>
      <c r="D430" s="16"/>
      <c r="E430" s="16"/>
      <c r="F430" s="18"/>
      <c r="G430" s="19"/>
      <c r="H430" s="16"/>
      <c r="I430" s="17"/>
      <c r="J430" s="16"/>
      <c r="K430" s="20" t="str">
        <f t="shared" si="30"/>
        <v/>
      </c>
      <c r="L430" s="20" t="str">
        <f t="shared" si="31"/>
        <v/>
      </c>
      <c r="M430" s="20" t="str">
        <f t="shared" si="32"/>
        <v/>
      </c>
      <c r="N430" s="21" t="str">
        <f>IF($A430="","",SUMIFS(Receipts!$D:$D,Receipts!$B:$B,$A430,Receipts!$C:$C,$D430))</f>
        <v/>
      </c>
      <c r="O430" s="21" t="str">
        <f t="shared" si="33"/>
        <v/>
      </c>
      <c r="P430" s="20" t="str">
        <f t="shared" si="34"/>
        <v/>
      </c>
      <c r="Q430" s="22" t="str">
        <f>IF($A430="","",IF($J430="Yes","Short-closed",IF($O430=0,"Closed",IF(AND($I430&lt;&gt;"",Settings!$B$5&gt;$I430),"Overdue",IF($N430&gt;0,"Part received","Open")))))</f>
        <v/>
      </c>
      <c r="R430" s="22" t="str">
        <f>IF($Q430="Overdue",Settings!$B$5-$I430,"")</f>
        <v/>
      </c>
    </row>
    <row r="431" spans="1:18" x14ac:dyDescent="0.3">
      <c r="A431" s="16"/>
      <c r="B431" s="17"/>
      <c r="C431" s="16"/>
      <c r="D431" s="16"/>
      <c r="E431" s="16"/>
      <c r="F431" s="18"/>
      <c r="G431" s="19"/>
      <c r="H431" s="16"/>
      <c r="I431" s="17"/>
      <c r="J431" s="16"/>
      <c r="K431" s="20" t="str">
        <f t="shared" si="30"/>
        <v/>
      </c>
      <c r="L431" s="20" t="str">
        <f t="shared" si="31"/>
        <v/>
      </c>
      <c r="M431" s="20" t="str">
        <f t="shared" si="32"/>
        <v/>
      </c>
      <c r="N431" s="21" t="str">
        <f>IF($A431="","",SUMIFS(Receipts!$D:$D,Receipts!$B:$B,$A431,Receipts!$C:$C,$D431))</f>
        <v/>
      </c>
      <c r="O431" s="21" t="str">
        <f t="shared" si="33"/>
        <v/>
      </c>
      <c r="P431" s="20" t="str">
        <f t="shared" si="34"/>
        <v/>
      </c>
      <c r="Q431" s="22" t="str">
        <f>IF($A431="","",IF($J431="Yes","Short-closed",IF($O431=0,"Closed",IF(AND($I431&lt;&gt;"",Settings!$B$5&gt;$I431),"Overdue",IF($N431&gt;0,"Part received","Open")))))</f>
        <v/>
      </c>
      <c r="R431" s="22" t="str">
        <f>IF($Q431="Overdue",Settings!$B$5-$I431,"")</f>
        <v/>
      </c>
    </row>
    <row r="432" spans="1:18" x14ac:dyDescent="0.3">
      <c r="A432" s="16"/>
      <c r="B432" s="17"/>
      <c r="C432" s="16"/>
      <c r="D432" s="16"/>
      <c r="E432" s="16"/>
      <c r="F432" s="18"/>
      <c r="G432" s="19"/>
      <c r="H432" s="16"/>
      <c r="I432" s="17"/>
      <c r="J432" s="16"/>
      <c r="K432" s="20" t="str">
        <f t="shared" si="30"/>
        <v/>
      </c>
      <c r="L432" s="20" t="str">
        <f t="shared" si="31"/>
        <v/>
      </c>
      <c r="M432" s="20" t="str">
        <f t="shared" si="32"/>
        <v/>
      </c>
      <c r="N432" s="21" t="str">
        <f>IF($A432="","",SUMIFS(Receipts!$D:$D,Receipts!$B:$B,$A432,Receipts!$C:$C,$D432))</f>
        <v/>
      </c>
      <c r="O432" s="21" t="str">
        <f t="shared" si="33"/>
        <v/>
      </c>
      <c r="P432" s="20" t="str">
        <f t="shared" si="34"/>
        <v/>
      </c>
      <c r="Q432" s="22" t="str">
        <f>IF($A432="","",IF($J432="Yes","Short-closed",IF($O432=0,"Closed",IF(AND($I432&lt;&gt;"",Settings!$B$5&gt;$I432),"Overdue",IF($N432&gt;0,"Part received","Open")))))</f>
        <v/>
      </c>
      <c r="R432" s="22" t="str">
        <f>IF($Q432="Overdue",Settings!$B$5-$I432,"")</f>
        <v/>
      </c>
    </row>
    <row r="433" spans="1:18" x14ac:dyDescent="0.3">
      <c r="A433" s="16"/>
      <c r="B433" s="17"/>
      <c r="C433" s="16"/>
      <c r="D433" s="16"/>
      <c r="E433" s="16"/>
      <c r="F433" s="18"/>
      <c r="G433" s="19"/>
      <c r="H433" s="16"/>
      <c r="I433" s="17"/>
      <c r="J433" s="16"/>
      <c r="K433" s="20" t="str">
        <f t="shared" si="30"/>
        <v/>
      </c>
      <c r="L433" s="20" t="str">
        <f t="shared" si="31"/>
        <v/>
      </c>
      <c r="M433" s="20" t="str">
        <f t="shared" si="32"/>
        <v/>
      </c>
      <c r="N433" s="21" t="str">
        <f>IF($A433="","",SUMIFS(Receipts!$D:$D,Receipts!$B:$B,$A433,Receipts!$C:$C,$D433))</f>
        <v/>
      </c>
      <c r="O433" s="21" t="str">
        <f t="shared" si="33"/>
        <v/>
      </c>
      <c r="P433" s="20" t="str">
        <f t="shared" si="34"/>
        <v/>
      </c>
      <c r="Q433" s="22" t="str">
        <f>IF($A433="","",IF($J433="Yes","Short-closed",IF($O433=0,"Closed",IF(AND($I433&lt;&gt;"",Settings!$B$5&gt;$I433),"Overdue",IF($N433&gt;0,"Part received","Open")))))</f>
        <v/>
      </c>
      <c r="R433" s="22" t="str">
        <f>IF($Q433="Overdue",Settings!$B$5-$I433,"")</f>
        <v/>
      </c>
    </row>
    <row r="434" spans="1:18" x14ac:dyDescent="0.3">
      <c r="A434" s="16"/>
      <c r="B434" s="17"/>
      <c r="C434" s="16"/>
      <c r="D434" s="16"/>
      <c r="E434" s="16"/>
      <c r="F434" s="18"/>
      <c r="G434" s="19"/>
      <c r="H434" s="16"/>
      <c r="I434" s="17"/>
      <c r="J434" s="16"/>
      <c r="K434" s="20" t="str">
        <f t="shared" si="30"/>
        <v/>
      </c>
      <c r="L434" s="20" t="str">
        <f t="shared" si="31"/>
        <v/>
      </c>
      <c r="M434" s="20" t="str">
        <f t="shared" si="32"/>
        <v/>
      </c>
      <c r="N434" s="21" t="str">
        <f>IF($A434="","",SUMIFS(Receipts!$D:$D,Receipts!$B:$B,$A434,Receipts!$C:$C,$D434))</f>
        <v/>
      </c>
      <c r="O434" s="21" t="str">
        <f t="shared" si="33"/>
        <v/>
      </c>
      <c r="P434" s="20" t="str">
        <f t="shared" si="34"/>
        <v/>
      </c>
      <c r="Q434" s="22" t="str">
        <f>IF($A434="","",IF($J434="Yes","Short-closed",IF($O434=0,"Closed",IF(AND($I434&lt;&gt;"",Settings!$B$5&gt;$I434),"Overdue",IF($N434&gt;0,"Part received","Open")))))</f>
        <v/>
      </c>
      <c r="R434" s="22" t="str">
        <f>IF($Q434="Overdue",Settings!$B$5-$I434,"")</f>
        <v/>
      </c>
    </row>
    <row r="435" spans="1:18" x14ac:dyDescent="0.3">
      <c r="A435" s="16"/>
      <c r="B435" s="17"/>
      <c r="C435" s="16"/>
      <c r="D435" s="16"/>
      <c r="E435" s="16"/>
      <c r="F435" s="18"/>
      <c r="G435" s="19"/>
      <c r="H435" s="16"/>
      <c r="I435" s="17"/>
      <c r="J435" s="16"/>
      <c r="K435" s="20" t="str">
        <f t="shared" si="30"/>
        <v/>
      </c>
      <c r="L435" s="20" t="str">
        <f t="shared" si="31"/>
        <v/>
      </c>
      <c r="M435" s="20" t="str">
        <f t="shared" si="32"/>
        <v/>
      </c>
      <c r="N435" s="21" t="str">
        <f>IF($A435="","",SUMIFS(Receipts!$D:$D,Receipts!$B:$B,$A435,Receipts!$C:$C,$D435))</f>
        <v/>
      </c>
      <c r="O435" s="21" t="str">
        <f t="shared" si="33"/>
        <v/>
      </c>
      <c r="P435" s="20" t="str">
        <f t="shared" si="34"/>
        <v/>
      </c>
      <c r="Q435" s="22" t="str">
        <f>IF($A435="","",IF($J435="Yes","Short-closed",IF($O435=0,"Closed",IF(AND($I435&lt;&gt;"",Settings!$B$5&gt;$I435),"Overdue",IF($N435&gt;0,"Part received","Open")))))</f>
        <v/>
      </c>
      <c r="R435" s="22" t="str">
        <f>IF($Q435="Overdue",Settings!$B$5-$I435,"")</f>
        <v/>
      </c>
    </row>
    <row r="436" spans="1:18" x14ac:dyDescent="0.3">
      <c r="A436" s="16"/>
      <c r="B436" s="17"/>
      <c r="C436" s="16"/>
      <c r="D436" s="16"/>
      <c r="E436" s="16"/>
      <c r="F436" s="18"/>
      <c r="G436" s="19"/>
      <c r="H436" s="16"/>
      <c r="I436" s="17"/>
      <c r="J436" s="16"/>
      <c r="K436" s="20" t="str">
        <f t="shared" si="30"/>
        <v/>
      </c>
      <c r="L436" s="20" t="str">
        <f t="shared" si="31"/>
        <v/>
      </c>
      <c r="M436" s="20" t="str">
        <f t="shared" si="32"/>
        <v/>
      </c>
      <c r="N436" s="21" t="str">
        <f>IF($A436="","",SUMIFS(Receipts!$D:$D,Receipts!$B:$B,$A436,Receipts!$C:$C,$D436))</f>
        <v/>
      </c>
      <c r="O436" s="21" t="str">
        <f t="shared" si="33"/>
        <v/>
      </c>
      <c r="P436" s="20" t="str">
        <f t="shared" si="34"/>
        <v/>
      </c>
      <c r="Q436" s="22" t="str">
        <f>IF($A436="","",IF($J436="Yes","Short-closed",IF($O436=0,"Closed",IF(AND($I436&lt;&gt;"",Settings!$B$5&gt;$I436),"Overdue",IF($N436&gt;0,"Part received","Open")))))</f>
        <v/>
      </c>
      <c r="R436" s="22" t="str">
        <f>IF($Q436="Overdue",Settings!$B$5-$I436,"")</f>
        <v/>
      </c>
    </row>
    <row r="437" spans="1:18" x14ac:dyDescent="0.3">
      <c r="A437" s="16"/>
      <c r="B437" s="17"/>
      <c r="C437" s="16"/>
      <c r="D437" s="16"/>
      <c r="E437" s="16"/>
      <c r="F437" s="18"/>
      <c r="G437" s="19"/>
      <c r="H437" s="16"/>
      <c r="I437" s="17"/>
      <c r="J437" s="16"/>
      <c r="K437" s="20" t="str">
        <f t="shared" si="30"/>
        <v/>
      </c>
      <c r="L437" s="20" t="str">
        <f t="shared" si="31"/>
        <v/>
      </c>
      <c r="M437" s="20" t="str">
        <f t="shared" si="32"/>
        <v/>
      </c>
      <c r="N437" s="21" t="str">
        <f>IF($A437="","",SUMIFS(Receipts!$D:$D,Receipts!$B:$B,$A437,Receipts!$C:$C,$D437))</f>
        <v/>
      </c>
      <c r="O437" s="21" t="str">
        <f t="shared" si="33"/>
        <v/>
      </c>
      <c r="P437" s="20" t="str">
        <f t="shared" si="34"/>
        <v/>
      </c>
      <c r="Q437" s="22" t="str">
        <f>IF($A437="","",IF($J437="Yes","Short-closed",IF($O437=0,"Closed",IF(AND($I437&lt;&gt;"",Settings!$B$5&gt;$I437),"Overdue",IF($N437&gt;0,"Part received","Open")))))</f>
        <v/>
      </c>
      <c r="R437" s="22" t="str">
        <f>IF($Q437="Overdue",Settings!$B$5-$I437,"")</f>
        <v/>
      </c>
    </row>
    <row r="438" spans="1:18" x14ac:dyDescent="0.3">
      <c r="A438" s="16"/>
      <c r="B438" s="17"/>
      <c r="C438" s="16"/>
      <c r="D438" s="16"/>
      <c r="E438" s="16"/>
      <c r="F438" s="18"/>
      <c r="G438" s="19"/>
      <c r="H438" s="16"/>
      <c r="I438" s="17"/>
      <c r="J438" s="16"/>
      <c r="K438" s="20" t="str">
        <f t="shared" si="30"/>
        <v/>
      </c>
      <c r="L438" s="20" t="str">
        <f t="shared" si="31"/>
        <v/>
      </c>
      <c r="M438" s="20" t="str">
        <f t="shared" si="32"/>
        <v/>
      </c>
      <c r="N438" s="21" t="str">
        <f>IF($A438="","",SUMIFS(Receipts!$D:$D,Receipts!$B:$B,$A438,Receipts!$C:$C,$D438))</f>
        <v/>
      </c>
      <c r="O438" s="21" t="str">
        <f t="shared" si="33"/>
        <v/>
      </c>
      <c r="P438" s="20" t="str">
        <f t="shared" si="34"/>
        <v/>
      </c>
      <c r="Q438" s="22" t="str">
        <f>IF($A438="","",IF($J438="Yes","Short-closed",IF($O438=0,"Closed",IF(AND($I438&lt;&gt;"",Settings!$B$5&gt;$I438),"Overdue",IF($N438&gt;0,"Part received","Open")))))</f>
        <v/>
      </c>
      <c r="R438" s="22" t="str">
        <f>IF($Q438="Overdue",Settings!$B$5-$I438,"")</f>
        <v/>
      </c>
    </row>
    <row r="439" spans="1:18" x14ac:dyDescent="0.3">
      <c r="A439" s="16"/>
      <c r="B439" s="17"/>
      <c r="C439" s="16"/>
      <c r="D439" s="16"/>
      <c r="E439" s="16"/>
      <c r="F439" s="18"/>
      <c r="G439" s="19"/>
      <c r="H439" s="16"/>
      <c r="I439" s="17"/>
      <c r="J439" s="16"/>
      <c r="K439" s="20" t="str">
        <f t="shared" si="30"/>
        <v/>
      </c>
      <c r="L439" s="20" t="str">
        <f t="shared" si="31"/>
        <v/>
      </c>
      <c r="M439" s="20" t="str">
        <f t="shared" si="32"/>
        <v/>
      </c>
      <c r="N439" s="21" t="str">
        <f>IF($A439="","",SUMIFS(Receipts!$D:$D,Receipts!$B:$B,$A439,Receipts!$C:$C,$D439))</f>
        <v/>
      </c>
      <c r="O439" s="21" t="str">
        <f t="shared" si="33"/>
        <v/>
      </c>
      <c r="P439" s="20" t="str">
        <f t="shared" si="34"/>
        <v/>
      </c>
      <c r="Q439" s="22" t="str">
        <f>IF($A439="","",IF($J439="Yes","Short-closed",IF($O439=0,"Closed",IF(AND($I439&lt;&gt;"",Settings!$B$5&gt;$I439),"Overdue",IF($N439&gt;0,"Part received","Open")))))</f>
        <v/>
      </c>
      <c r="R439" s="22" t="str">
        <f>IF($Q439="Overdue",Settings!$B$5-$I439,"")</f>
        <v/>
      </c>
    </row>
    <row r="440" spans="1:18" x14ac:dyDescent="0.3">
      <c r="A440" s="16"/>
      <c r="B440" s="17"/>
      <c r="C440" s="16"/>
      <c r="D440" s="16"/>
      <c r="E440" s="16"/>
      <c r="F440" s="18"/>
      <c r="G440" s="19"/>
      <c r="H440" s="16"/>
      <c r="I440" s="17"/>
      <c r="J440" s="16"/>
      <c r="K440" s="20" t="str">
        <f t="shared" si="30"/>
        <v/>
      </c>
      <c r="L440" s="20" t="str">
        <f t="shared" si="31"/>
        <v/>
      </c>
      <c r="M440" s="20" t="str">
        <f t="shared" si="32"/>
        <v/>
      </c>
      <c r="N440" s="21" t="str">
        <f>IF($A440="","",SUMIFS(Receipts!$D:$D,Receipts!$B:$B,$A440,Receipts!$C:$C,$D440))</f>
        <v/>
      </c>
      <c r="O440" s="21" t="str">
        <f t="shared" si="33"/>
        <v/>
      </c>
      <c r="P440" s="20" t="str">
        <f t="shared" si="34"/>
        <v/>
      </c>
      <c r="Q440" s="22" t="str">
        <f>IF($A440="","",IF($J440="Yes","Short-closed",IF($O440=0,"Closed",IF(AND($I440&lt;&gt;"",Settings!$B$5&gt;$I440),"Overdue",IF($N440&gt;0,"Part received","Open")))))</f>
        <v/>
      </c>
      <c r="R440" s="22" t="str">
        <f>IF($Q440="Overdue",Settings!$B$5-$I440,"")</f>
        <v/>
      </c>
    </row>
    <row r="441" spans="1:18" x14ac:dyDescent="0.3">
      <c r="A441" s="16"/>
      <c r="B441" s="17"/>
      <c r="C441" s="16"/>
      <c r="D441" s="16"/>
      <c r="E441" s="16"/>
      <c r="F441" s="18"/>
      <c r="G441" s="19"/>
      <c r="H441" s="16"/>
      <c r="I441" s="17"/>
      <c r="J441" s="16"/>
      <c r="K441" s="20" t="str">
        <f t="shared" si="30"/>
        <v/>
      </c>
      <c r="L441" s="20" t="str">
        <f t="shared" si="31"/>
        <v/>
      </c>
      <c r="M441" s="20" t="str">
        <f t="shared" si="32"/>
        <v/>
      </c>
      <c r="N441" s="21" t="str">
        <f>IF($A441="","",SUMIFS(Receipts!$D:$D,Receipts!$B:$B,$A441,Receipts!$C:$C,$D441))</f>
        <v/>
      </c>
      <c r="O441" s="21" t="str">
        <f t="shared" si="33"/>
        <v/>
      </c>
      <c r="P441" s="20" t="str">
        <f t="shared" si="34"/>
        <v/>
      </c>
      <c r="Q441" s="22" t="str">
        <f>IF($A441="","",IF($J441="Yes","Short-closed",IF($O441=0,"Closed",IF(AND($I441&lt;&gt;"",Settings!$B$5&gt;$I441),"Overdue",IF($N441&gt;0,"Part received","Open")))))</f>
        <v/>
      </c>
      <c r="R441" s="22" t="str">
        <f>IF($Q441="Overdue",Settings!$B$5-$I441,"")</f>
        <v/>
      </c>
    </row>
    <row r="442" spans="1:18" x14ac:dyDescent="0.3">
      <c r="A442" s="16"/>
      <c r="B442" s="17"/>
      <c r="C442" s="16"/>
      <c r="D442" s="16"/>
      <c r="E442" s="16"/>
      <c r="F442" s="18"/>
      <c r="G442" s="19"/>
      <c r="H442" s="16"/>
      <c r="I442" s="17"/>
      <c r="J442" s="16"/>
      <c r="K442" s="20" t="str">
        <f t="shared" si="30"/>
        <v/>
      </c>
      <c r="L442" s="20" t="str">
        <f t="shared" si="31"/>
        <v/>
      </c>
      <c r="M442" s="20" t="str">
        <f t="shared" si="32"/>
        <v/>
      </c>
      <c r="N442" s="21" t="str">
        <f>IF($A442="","",SUMIFS(Receipts!$D:$D,Receipts!$B:$B,$A442,Receipts!$C:$C,$D442))</f>
        <v/>
      </c>
      <c r="O442" s="21" t="str">
        <f t="shared" si="33"/>
        <v/>
      </c>
      <c r="P442" s="20" t="str">
        <f t="shared" si="34"/>
        <v/>
      </c>
      <c r="Q442" s="22" t="str">
        <f>IF($A442="","",IF($J442="Yes","Short-closed",IF($O442=0,"Closed",IF(AND($I442&lt;&gt;"",Settings!$B$5&gt;$I442),"Overdue",IF($N442&gt;0,"Part received","Open")))))</f>
        <v/>
      </c>
      <c r="R442" s="22" t="str">
        <f>IF($Q442="Overdue",Settings!$B$5-$I442,"")</f>
        <v/>
      </c>
    </row>
    <row r="443" spans="1:18" x14ac:dyDescent="0.3">
      <c r="A443" s="16"/>
      <c r="B443" s="17"/>
      <c r="C443" s="16"/>
      <c r="D443" s="16"/>
      <c r="E443" s="16"/>
      <c r="F443" s="18"/>
      <c r="G443" s="19"/>
      <c r="H443" s="16"/>
      <c r="I443" s="17"/>
      <c r="J443" s="16"/>
      <c r="K443" s="20" t="str">
        <f t="shared" si="30"/>
        <v/>
      </c>
      <c r="L443" s="20" t="str">
        <f t="shared" si="31"/>
        <v/>
      </c>
      <c r="M443" s="20" t="str">
        <f t="shared" si="32"/>
        <v/>
      </c>
      <c r="N443" s="21" t="str">
        <f>IF($A443="","",SUMIFS(Receipts!$D:$D,Receipts!$B:$B,$A443,Receipts!$C:$C,$D443))</f>
        <v/>
      </c>
      <c r="O443" s="21" t="str">
        <f t="shared" si="33"/>
        <v/>
      </c>
      <c r="P443" s="20" t="str">
        <f t="shared" si="34"/>
        <v/>
      </c>
      <c r="Q443" s="22" t="str">
        <f>IF($A443="","",IF($J443="Yes","Short-closed",IF($O443=0,"Closed",IF(AND($I443&lt;&gt;"",Settings!$B$5&gt;$I443),"Overdue",IF($N443&gt;0,"Part received","Open")))))</f>
        <v/>
      </c>
      <c r="R443" s="22" t="str">
        <f>IF($Q443="Overdue",Settings!$B$5-$I443,"")</f>
        <v/>
      </c>
    </row>
    <row r="444" spans="1:18" x14ac:dyDescent="0.3">
      <c r="A444" s="16"/>
      <c r="B444" s="17"/>
      <c r="C444" s="16"/>
      <c r="D444" s="16"/>
      <c r="E444" s="16"/>
      <c r="F444" s="18"/>
      <c r="G444" s="19"/>
      <c r="H444" s="16"/>
      <c r="I444" s="17"/>
      <c r="J444" s="16"/>
      <c r="K444" s="20" t="str">
        <f t="shared" si="30"/>
        <v/>
      </c>
      <c r="L444" s="20" t="str">
        <f t="shared" si="31"/>
        <v/>
      </c>
      <c r="M444" s="20" t="str">
        <f t="shared" si="32"/>
        <v/>
      </c>
      <c r="N444" s="21" t="str">
        <f>IF($A444="","",SUMIFS(Receipts!$D:$D,Receipts!$B:$B,$A444,Receipts!$C:$C,$D444))</f>
        <v/>
      </c>
      <c r="O444" s="21" t="str">
        <f t="shared" si="33"/>
        <v/>
      </c>
      <c r="P444" s="20" t="str">
        <f t="shared" si="34"/>
        <v/>
      </c>
      <c r="Q444" s="22" t="str">
        <f>IF($A444="","",IF($J444="Yes","Short-closed",IF($O444=0,"Closed",IF(AND($I444&lt;&gt;"",Settings!$B$5&gt;$I444),"Overdue",IF($N444&gt;0,"Part received","Open")))))</f>
        <v/>
      </c>
      <c r="R444" s="22" t="str">
        <f>IF($Q444="Overdue",Settings!$B$5-$I444,"")</f>
        <v/>
      </c>
    </row>
    <row r="445" spans="1:18" x14ac:dyDescent="0.3">
      <c r="A445" s="16"/>
      <c r="B445" s="17"/>
      <c r="C445" s="16"/>
      <c r="D445" s="16"/>
      <c r="E445" s="16"/>
      <c r="F445" s="18"/>
      <c r="G445" s="19"/>
      <c r="H445" s="16"/>
      <c r="I445" s="17"/>
      <c r="J445" s="16"/>
      <c r="K445" s="20" t="str">
        <f t="shared" si="30"/>
        <v/>
      </c>
      <c r="L445" s="20" t="str">
        <f t="shared" si="31"/>
        <v/>
      </c>
      <c r="M445" s="20" t="str">
        <f t="shared" si="32"/>
        <v/>
      </c>
      <c r="N445" s="21" t="str">
        <f>IF($A445="","",SUMIFS(Receipts!$D:$D,Receipts!$B:$B,$A445,Receipts!$C:$C,$D445))</f>
        <v/>
      </c>
      <c r="O445" s="21" t="str">
        <f t="shared" si="33"/>
        <v/>
      </c>
      <c r="P445" s="20" t="str">
        <f t="shared" si="34"/>
        <v/>
      </c>
      <c r="Q445" s="22" t="str">
        <f>IF($A445="","",IF($J445="Yes","Short-closed",IF($O445=0,"Closed",IF(AND($I445&lt;&gt;"",Settings!$B$5&gt;$I445),"Overdue",IF($N445&gt;0,"Part received","Open")))))</f>
        <v/>
      </c>
      <c r="R445" s="22" t="str">
        <f>IF($Q445="Overdue",Settings!$B$5-$I445,"")</f>
        <v/>
      </c>
    </row>
    <row r="446" spans="1:18" x14ac:dyDescent="0.3">
      <c r="A446" s="16"/>
      <c r="B446" s="17"/>
      <c r="C446" s="16"/>
      <c r="D446" s="16"/>
      <c r="E446" s="16"/>
      <c r="F446" s="18"/>
      <c r="G446" s="19"/>
      <c r="H446" s="16"/>
      <c r="I446" s="17"/>
      <c r="J446" s="16"/>
      <c r="K446" s="20" t="str">
        <f t="shared" si="30"/>
        <v/>
      </c>
      <c r="L446" s="20" t="str">
        <f t="shared" si="31"/>
        <v/>
      </c>
      <c r="M446" s="20" t="str">
        <f t="shared" si="32"/>
        <v/>
      </c>
      <c r="N446" s="21" t="str">
        <f>IF($A446="","",SUMIFS(Receipts!$D:$D,Receipts!$B:$B,$A446,Receipts!$C:$C,$D446))</f>
        <v/>
      </c>
      <c r="O446" s="21" t="str">
        <f t="shared" si="33"/>
        <v/>
      </c>
      <c r="P446" s="20" t="str">
        <f t="shared" si="34"/>
        <v/>
      </c>
      <c r="Q446" s="22" t="str">
        <f>IF($A446="","",IF($J446="Yes","Short-closed",IF($O446=0,"Closed",IF(AND($I446&lt;&gt;"",Settings!$B$5&gt;$I446),"Overdue",IF($N446&gt;0,"Part received","Open")))))</f>
        <v/>
      </c>
      <c r="R446" s="22" t="str">
        <f>IF($Q446="Overdue",Settings!$B$5-$I446,"")</f>
        <v/>
      </c>
    </row>
    <row r="447" spans="1:18" x14ac:dyDescent="0.3">
      <c r="A447" s="16"/>
      <c r="B447" s="17"/>
      <c r="C447" s="16"/>
      <c r="D447" s="16"/>
      <c r="E447" s="16"/>
      <c r="F447" s="18"/>
      <c r="G447" s="19"/>
      <c r="H447" s="16"/>
      <c r="I447" s="17"/>
      <c r="J447" s="16"/>
      <c r="K447" s="20" t="str">
        <f t="shared" si="30"/>
        <v/>
      </c>
      <c r="L447" s="20" t="str">
        <f t="shared" si="31"/>
        <v/>
      </c>
      <c r="M447" s="20" t="str">
        <f t="shared" si="32"/>
        <v/>
      </c>
      <c r="N447" s="21" t="str">
        <f>IF($A447="","",SUMIFS(Receipts!$D:$D,Receipts!$B:$B,$A447,Receipts!$C:$C,$D447))</f>
        <v/>
      </c>
      <c r="O447" s="21" t="str">
        <f t="shared" si="33"/>
        <v/>
      </c>
      <c r="P447" s="20" t="str">
        <f t="shared" si="34"/>
        <v/>
      </c>
      <c r="Q447" s="22" t="str">
        <f>IF($A447="","",IF($J447="Yes","Short-closed",IF($O447=0,"Closed",IF(AND($I447&lt;&gt;"",Settings!$B$5&gt;$I447),"Overdue",IF($N447&gt;0,"Part received","Open")))))</f>
        <v/>
      </c>
      <c r="R447" s="22" t="str">
        <f>IF($Q447="Overdue",Settings!$B$5-$I447,"")</f>
        <v/>
      </c>
    </row>
    <row r="448" spans="1:18" x14ac:dyDescent="0.3">
      <c r="A448" s="16"/>
      <c r="B448" s="17"/>
      <c r="C448" s="16"/>
      <c r="D448" s="16"/>
      <c r="E448" s="16"/>
      <c r="F448" s="18"/>
      <c r="G448" s="19"/>
      <c r="H448" s="16"/>
      <c r="I448" s="17"/>
      <c r="J448" s="16"/>
      <c r="K448" s="20" t="str">
        <f t="shared" si="30"/>
        <v/>
      </c>
      <c r="L448" s="20" t="str">
        <f t="shared" si="31"/>
        <v/>
      </c>
      <c r="M448" s="20" t="str">
        <f t="shared" si="32"/>
        <v/>
      </c>
      <c r="N448" s="21" t="str">
        <f>IF($A448="","",SUMIFS(Receipts!$D:$D,Receipts!$B:$B,$A448,Receipts!$C:$C,$D448))</f>
        <v/>
      </c>
      <c r="O448" s="21" t="str">
        <f t="shared" si="33"/>
        <v/>
      </c>
      <c r="P448" s="20" t="str">
        <f t="shared" si="34"/>
        <v/>
      </c>
      <c r="Q448" s="22" t="str">
        <f>IF($A448="","",IF($J448="Yes","Short-closed",IF($O448=0,"Closed",IF(AND($I448&lt;&gt;"",Settings!$B$5&gt;$I448),"Overdue",IF($N448&gt;0,"Part received","Open")))))</f>
        <v/>
      </c>
      <c r="R448" s="22" t="str">
        <f>IF($Q448="Overdue",Settings!$B$5-$I448,"")</f>
        <v/>
      </c>
    </row>
    <row r="449" spans="1:18" x14ac:dyDescent="0.3">
      <c r="A449" s="16"/>
      <c r="B449" s="17"/>
      <c r="C449" s="16"/>
      <c r="D449" s="16"/>
      <c r="E449" s="16"/>
      <c r="F449" s="18"/>
      <c r="G449" s="19"/>
      <c r="H449" s="16"/>
      <c r="I449" s="17"/>
      <c r="J449" s="16"/>
      <c r="K449" s="20" t="str">
        <f t="shared" si="30"/>
        <v/>
      </c>
      <c r="L449" s="20" t="str">
        <f t="shared" si="31"/>
        <v/>
      </c>
      <c r="M449" s="20" t="str">
        <f t="shared" si="32"/>
        <v/>
      </c>
      <c r="N449" s="21" t="str">
        <f>IF($A449="","",SUMIFS(Receipts!$D:$D,Receipts!$B:$B,$A449,Receipts!$C:$C,$D449))</f>
        <v/>
      </c>
      <c r="O449" s="21" t="str">
        <f t="shared" si="33"/>
        <v/>
      </c>
      <c r="P449" s="20" t="str">
        <f t="shared" si="34"/>
        <v/>
      </c>
      <c r="Q449" s="22" t="str">
        <f>IF($A449="","",IF($J449="Yes","Short-closed",IF($O449=0,"Closed",IF(AND($I449&lt;&gt;"",Settings!$B$5&gt;$I449),"Overdue",IF($N449&gt;0,"Part received","Open")))))</f>
        <v/>
      </c>
      <c r="R449" s="22" t="str">
        <f>IF($Q449="Overdue",Settings!$B$5-$I449,"")</f>
        <v/>
      </c>
    </row>
    <row r="450" spans="1:18" x14ac:dyDescent="0.3">
      <c r="A450" s="16"/>
      <c r="B450" s="17"/>
      <c r="C450" s="16"/>
      <c r="D450" s="16"/>
      <c r="E450" s="16"/>
      <c r="F450" s="18"/>
      <c r="G450" s="19"/>
      <c r="H450" s="16"/>
      <c r="I450" s="17"/>
      <c r="J450" s="16"/>
      <c r="K450" s="20" t="str">
        <f t="shared" si="30"/>
        <v/>
      </c>
      <c r="L450" s="20" t="str">
        <f t="shared" si="31"/>
        <v/>
      </c>
      <c r="M450" s="20" t="str">
        <f t="shared" si="32"/>
        <v/>
      </c>
      <c r="N450" s="21" t="str">
        <f>IF($A450="","",SUMIFS(Receipts!$D:$D,Receipts!$B:$B,$A450,Receipts!$C:$C,$D450))</f>
        <v/>
      </c>
      <c r="O450" s="21" t="str">
        <f t="shared" si="33"/>
        <v/>
      </c>
      <c r="P450" s="20" t="str">
        <f t="shared" si="34"/>
        <v/>
      </c>
      <c r="Q450" s="22" t="str">
        <f>IF($A450="","",IF($J450="Yes","Short-closed",IF($O450=0,"Closed",IF(AND($I450&lt;&gt;"",Settings!$B$5&gt;$I450),"Overdue",IF($N450&gt;0,"Part received","Open")))))</f>
        <v/>
      </c>
      <c r="R450" s="22" t="str">
        <f>IF($Q450="Overdue",Settings!$B$5-$I450,"")</f>
        <v/>
      </c>
    </row>
    <row r="451" spans="1:18" x14ac:dyDescent="0.3">
      <c r="A451" s="16"/>
      <c r="B451" s="17"/>
      <c r="C451" s="16"/>
      <c r="D451" s="16"/>
      <c r="E451" s="16"/>
      <c r="F451" s="18"/>
      <c r="G451" s="19"/>
      <c r="H451" s="16"/>
      <c r="I451" s="17"/>
      <c r="J451" s="16"/>
      <c r="K451" s="20" t="str">
        <f t="shared" si="30"/>
        <v/>
      </c>
      <c r="L451" s="20" t="str">
        <f t="shared" si="31"/>
        <v/>
      </c>
      <c r="M451" s="20" t="str">
        <f t="shared" si="32"/>
        <v/>
      </c>
      <c r="N451" s="21" t="str">
        <f>IF($A451="","",SUMIFS(Receipts!$D:$D,Receipts!$B:$B,$A451,Receipts!$C:$C,$D451))</f>
        <v/>
      </c>
      <c r="O451" s="21" t="str">
        <f t="shared" si="33"/>
        <v/>
      </c>
      <c r="P451" s="20" t="str">
        <f t="shared" si="34"/>
        <v/>
      </c>
      <c r="Q451" s="22" t="str">
        <f>IF($A451="","",IF($J451="Yes","Short-closed",IF($O451=0,"Closed",IF(AND($I451&lt;&gt;"",Settings!$B$5&gt;$I451),"Overdue",IF($N451&gt;0,"Part received","Open")))))</f>
        <v/>
      </c>
      <c r="R451" s="22" t="str">
        <f>IF($Q451="Overdue",Settings!$B$5-$I451,"")</f>
        <v/>
      </c>
    </row>
    <row r="452" spans="1:18" x14ac:dyDescent="0.3">
      <c r="A452" s="16"/>
      <c r="B452" s="17"/>
      <c r="C452" s="16"/>
      <c r="D452" s="16"/>
      <c r="E452" s="16"/>
      <c r="F452" s="18"/>
      <c r="G452" s="19"/>
      <c r="H452" s="16"/>
      <c r="I452" s="17"/>
      <c r="J452" s="16"/>
      <c r="K452" s="20" t="str">
        <f t="shared" ref="K452:K503" si="35">IF(OR($F452="",$G452=""),"",ROUND($F452*$G452,2))</f>
        <v/>
      </c>
      <c r="L452" s="20" t="str">
        <f t="shared" ref="L452:L503" si="36">IF($K452="","",ROUND($K452*N($H452)/100,2))</f>
        <v/>
      </c>
      <c r="M452" s="20" t="str">
        <f t="shared" ref="M452:M503" si="37">IF($K452="","",$K452+$L452)</f>
        <v/>
      </c>
      <c r="N452" s="21" t="str">
        <f>IF($A452="","",SUMIFS(Receipts!$D:$D,Receipts!$B:$B,$A452,Receipts!$C:$C,$D452))</f>
        <v/>
      </c>
      <c r="O452" s="21" t="str">
        <f t="shared" ref="O452:O503" si="38">IF($A452="","",IF($J452="Yes",0,MAX(0,N($F452)-$N452)))</f>
        <v/>
      </c>
      <c r="P452" s="20" t="str">
        <f t="shared" ref="P452:P503" si="39">IF(OR($O452="",$G452=""),"",ROUND($O452*$G452*(1+N($H452)/100),2))</f>
        <v/>
      </c>
      <c r="Q452" s="22" t="str">
        <f>IF($A452="","",IF($J452="Yes","Short-closed",IF($O452=0,"Closed",IF(AND($I452&lt;&gt;"",Settings!$B$5&gt;$I452),"Overdue",IF($N452&gt;0,"Part received","Open")))))</f>
        <v/>
      </c>
      <c r="R452" s="22" t="str">
        <f>IF($Q452="Overdue",Settings!$B$5-$I452,"")</f>
        <v/>
      </c>
    </row>
    <row r="453" spans="1:18" x14ac:dyDescent="0.3">
      <c r="A453" s="16"/>
      <c r="B453" s="17"/>
      <c r="C453" s="16"/>
      <c r="D453" s="16"/>
      <c r="E453" s="16"/>
      <c r="F453" s="18"/>
      <c r="G453" s="19"/>
      <c r="H453" s="16"/>
      <c r="I453" s="17"/>
      <c r="J453" s="16"/>
      <c r="K453" s="20" t="str">
        <f t="shared" si="35"/>
        <v/>
      </c>
      <c r="L453" s="20" t="str">
        <f t="shared" si="36"/>
        <v/>
      </c>
      <c r="M453" s="20" t="str">
        <f t="shared" si="37"/>
        <v/>
      </c>
      <c r="N453" s="21" t="str">
        <f>IF($A453="","",SUMIFS(Receipts!$D:$D,Receipts!$B:$B,$A453,Receipts!$C:$C,$D453))</f>
        <v/>
      </c>
      <c r="O453" s="21" t="str">
        <f t="shared" si="38"/>
        <v/>
      </c>
      <c r="P453" s="20" t="str">
        <f t="shared" si="39"/>
        <v/>
      </c>
      <c r="Q453" s="22" t="str">
        <f>IF($A453="","",IF($J453="Yes","Short-closed",IF($O453=0,"Closed",IF(AND($I453&lt;&gt;"",Settings!$B$5&gt;$I453),"Overdue",IF($N453&gt;0,"Part received","Open")))))</f>
        <v/>
      </c>
      <c r="R453" s="22" t="str">
        <f>IF($Q453="Overdue",Settings!$B$5-$I453,"")</f>
        <v/>
      </c>
    </row>
    <row r="454" spans="1:18" x14ac:dyDescent="0.3">
      <c r="A454" s="16"/>
      <c r="B454" s="17"/>
      <c r="C454" s="16"/>
      <c r="D454" s="16"/>
      <c r="E454" s="16"/>
      <c r="F454" s="18"/>
      <c r="G454" s="19"/>
      <c r="H454" s="16"/>
      <c r="I454" s="17"/>
      <c r="J454" s="16"/>
      <c r="K454" s="20" t="str">
        <f t="shared" si="35"/>
        <v/>
      </c>
      <c r="L454" s="20" t="str">
        <f t="shared" si="36"/>
        <v/>
      </c>
      <c r="M454" s="20" t="str">
        <f t="shared" si="37"/>
        <v/>
      </c>
      <c r="N454" s="21" t="str">
        <f>IF($A454="","",SUMIFS(Receipts!$D:$D,Receipts!$B:$B,$A454,Receipts!$C:$C,$D454))</f>
        <v/>
      </c>
      <c r="O454" s="21" t="str">
        <f t="shared" si="38"/>
        <v/>
      </c>
      <c r="P454" s="20" t="str">
        <f t="shared" si="39"/>
        <v/>
      </c>
      <c r="Q454" s="22" t="str">
        <f>IF($A454="","",IF($J454="Yes","Short-closed",IF($O454=0,"Closed",IF(AND($I454&lt;&gt;"",Settings!$B$5&gt;$I454),"Overdue",IF($N454&gt;0,"Part received","Open")))))</f>
        <v/>
      </c>
      <c r="R454" s="22" t="str">
        <f>IF($Q454="Overdue",Settings!$B$5-$I454,"")</f>
        <v/>
      </c>
    </row>
    <row r="455" spans="1:18" x14ac:dyDescent="0.3">
      <c r="A455" s="16"/>
      <c r="B455" s="17"/>
      <c r="C455" s="16"/>
      <c r="D455" s="16"/>
      <c r="E455" s="16"/>
      <c r="F455" s="18"/>
      <c r="G455" s="19"/>
      <c r="H455" s="16"/>
      <c r="I455" s="17"/>
      <c r="J455" s="16"/>
      <c r="K455" s="20" t="str">
        <f t="shared" si="35"/>
        <v/>
      </c>
      <c r="L455" s="20" t="str">
        <f t="shared" si="36"/>
        <v/>
      </c>
      <c r="M455" s="20" t="str">
        <f t="shared" si="37"/>
        <v/>
      </c>
      <c r="N455" s="21" t="str">
        <f>IF($A455="","",SUMIFS(Receipts!$D:$D,Receipts!$B:$B,$A455,Receipts!$C:$C,$D455))</f>
        <v/>
      </c>
      <c r="O455" s="21" t="str">
        <f t="shared" si="38"/>
        <v/>
      </c>
      <c r="P455" s="20" t="str">
        <f t="shared" si="39"/>
        <v/>
      </c>
      <c r="Q455" s="22" t="str">
        <f>IF($A455="","",IF($J455="Yes","Short-closed",IF($O455=0,"Closed",IF(AND($I455&lt;&gt;"",Settings!$B$5&gt;$I455),"Overdue",IF($N455&gt;0,"Part received","Open")))))</f>
        <v/>
      </c>
      <c r="R455" s="22" t="str">
        <f>IF($Q455="Overdue",Settings!$B$5-$I455,"")</f>
        <v/>
      </c>
    </row>
    <row r="456" spans="1:18" x14ac:dyDescent="0.3">
      <c r="A456" s="16"/>
      <c r="B456" s="17"/>
      <c r="C456" s="16"/>
      <c r="D456" s="16"/>
      <c r="E456" s="16"/>
      <c r="F456" s="18"/>
      <c r="G456" s="19"/>
      <c r="H456" s="16"/>
      <c r="I456" s="17"/>
      <c r="J456" s="16"/>
      <c r="K456" s="20" t="str">
        <f t="shared" si="35"/>
        <v/>
      </c>
      <c r="L456" s="20" t="str">
        <f t="shared" si="36"/>
        <v/>
      </c>
      <c r="M456" s="20" t="str">
        <f t="shared" si="37"/>
        <v/>
      </c>
      <c r="N456" s="21" t="str">
        <f>IF($A456="","",SUMIFS(Receipts!$D:$D,Receipts!$B:$B,$A456,Receipts!$C:$C,$D456))</f>
        <v/>
      </c>
      <c r="O456" s="21" t="str">
        <f t="shared" si="38"/>
        <v/>
      </c>
      <c r="P456" s="20" t="str">
        <f t="shared" si="39"/>
        <v/>
      </c>
      <c r="Q456" s="22" t="str">
        <f>IF($A456="","",IF($J456="Yes","Short-closed",IF($O456=0,"Closed",IF(AND($I456&lt;&gt;"",Settings!$B$5&gt;$I456),"Overdue",IF($N456&gt;0,"Part received","Open")))))</f>
        <v/>
      </c>
      <c r="R456" s="22" t="str">
        <f>IF($Q456="Overdue",Settings!$B$5-$I456,"")</f>
        <v/>
      </c>
    </row>
    <row r="457" spans="1:18" x14ac:dyDescent="0.3">
      <c r="A457" s="16"/>
      <c r="B457" s="17"/>
      <c r="C457" s="16"/>
      <c r="D457" s="16"/>
      <c r="E457" s="16"/>
      <c r="F457" s="18"/>
      <c r="G457" s="19"/>
      <c r="H457" s="16"/>
      <c r="I457" s="17"/>
      <c r="J457" s="16"/>
      <c r="K457" s="20" t="str">
        <f t="shared" si="35"/>
        <v/>
      </c>
      <c r="L457" s="20" t="str">
        <f t="shared" si="36"/>
        <v/>
      </c>
      <c r="M457" s="20" t="str">
        <f t="shared" si="37"/>
        <v/>
      </c>
      <c r="N457" s="21" t="str">
        <f>IF($A457="","",SUMIFS(Receipts!$D:$D,Receipts!$B:$B,$A457,Receipts!$C:$C,$D457))</f>
        <v/>
      </c>
      <c r="O457" s="21" t="str">
        <f t="shared" si="38"/>
        <v/>
      </c>
      <c r="P457" s="20" t="str">
        <f t="shared" si="39"/>
        <v/>
      </c>
      <c r="Q457" s="22" t="str">
        <f>IF($A457="","",IF($J457="Yes","Short-closed",IF($O457=0,"Closed",IF(AND($I457&lt;&gt;"",Settings!$B$5&gt;$I457),"Overdue",IF($N457&gt;0,"Part received","Open")))))</f>
        <v/>
      </c>
      <c r="R457" s="22" t="str">
        <f>IF($Q457="Overdue",Settings!$B$5-$I457,"")</f>
        <v/>
      </c>
    </row>
    <row r="458" spans="1:18" x14ac:dyDescent="0.3">
      <c r="A458" s="16"/>
      <c r="B458" s="17"/>
      <c r="C458" s="16"/>
      <c r="D458" s="16"/>
      <c r="E458" s="16"/>
      <c r="F458" s="18"/>
      <c r="G458" s="19"/>
      <c r="H458" s="16"/>
      <c r="I458" s="17"/>
      <c r="J458" s="16"/>
      <c r="K458" s="20" t="str">
        <f t="shared" si="35"/>
        <v/>
      </c>
      <c r="L458" s="20" t="str">
        <f t="shared" si="36"/>
        <v/>
      </c>
      <c r="M458" s="20" t="str">
        <f t="shared" si="37"/>
        <v/>
      </c>
      <c r="N458" s="21" t="str">
        <f>IF($A458="","",SUMIFS(Receipts!$D:$D,Receipts!$B:$B,$A458,Receipts!$C:$C,$D458))</f>
        <v/>
      </c>
      <c r="O458" s="21" t="str">
        <f t="shared" si="38"/>
        <v/>
      </c>
      <c r="P458" s="20" t="str">
        <f t="shared" si="39"/>
        <v/>
      </c>
      <c r="Q458" s="22" t="str">
        <f>IF($A458="","",IF($J458="Yes","Short-closed",IF($O458=0,"Closed",IF(AND($I458&lt;&gt;"",Settings!$B$5&gt;$I458),"Overdue",IF($N458&gt;0,"Part received","Open")))))</f>
        <v/>
      </c>
      <c r="R458" s="22" t="str">
        <f>IF($Q458="Overdue",Settings!$B$5-$I458,"")</f>
        <v/>
      </c>
    </row>
    <row r="459" spans="1:18" x14ac:dyDescent="0.3">
      <c r="A459" s="16"/>
      <c r="B459" s="17"/>
      <c r="C459" s="16"/>
      <c r="D459" s="16"/>
      <c r="E459" s="16"/>
      <c r="F459" s="18"/>
      <c r="G459" s="19"/>
      <c r="H459" s="16"/>
      <c r="I459" s="17"/>
      <c r="J459" s="16"/>
      <c r="K459" s="20" t="str">
        <f t="shared" si="35"/>
        <v/>
      </c>
      <c r="L459" s="20" t="str">
        <f t="shared" si="36"/>
        <v/>
      </c>
      <c r="M459" s="20" t="str">
        <f t="shared" si="37"/>
        <v/>
      </c>
      <c r="N459" s="21" t="str">
        <f>IF($A459="","",SUMIFS(Receipts!$D:$D,Receipts!$B:$B,$A459,Receipts!$C:$C,$D459))</f>
        <v/>
      </c>
      <c r="O459" s="21" t="str">
        <f t="shared" si="38"/>
        <v/>
      </c>
      <c r="P459" s="20" t="str">
        <f t="shared" si="39"/>
        <v/>
      </c>
      <c r="Q459" s="22" t="str">
        <f>IF($A459="","",IF($J459="Yes","Short-closed",IF($O459=0,"Closed",IF(AND($I459&lt;&gt;"",Settings!$B$5&gt;$I459),"Overdue",IF($N459&gt;0,"Part received","Open")))))</f>
        <v/>
      </c>
      <c r="R459" s="22" t="str">
        <f>IF($Q459="Overdue",Settings!$B$5-$I459,"")</f>
        <v/>
      </c>
    </row>
    <row r="460" spans="1:18" x14ac:dyDescent="0.3">
      <c r="A460" s="16"/>
      <c r="B460" s="17"/>
      <c r="C460" s="16"/>
      <c r="D460" s="16"/>
      <c r="E460" s="16"/>
      <c r="F460" s="18"/>
      <c r="G460" s="19"/>
      <c r="H460" s="16"/>
      <c r="I460" s="17"/>
      <c r="J460" s="16"/>
      <c r="K460" s="20" t="str">
        <f t="shared" si="35"/>
        <v/>
      </c>
      <c r="L460" s="20" t="str">
        <f t="shared" si="36"/>
        <v/>
      </c>
      <c r="M460" s="20" t="str">
        <f t="shared" si="37"/>
        <v/>
      </c>
      <c r="N460" s="21" t="str">
        <f>IF($A460="","",SUMIFS(Receipts!$D:$D,Receipts!$B:$B,$A460,Receipts!$C:$C,$D460))</f>
        <v/>
      </c>
      <c r="O460" s="21" t="str">
        <f t="shared" si="38"/>
        <v/>
      </c>
      <c r="P460" s="20" t="str">
        <f t="shared" si="39"/>
        <v/>
      </c>
      <c r="Q460" s="22" t="str">
        <f>IF($A460="","",IF($J460="Yes","Short-closed",IF($O460=0,"Closed",IF(AND($I460&lt;&gt;"",Settings!$B$5&gt;$I460),"Overdue",IF($N460&gt;0,"Part received","Open")))))</f>
        <v/>
      </c>
      <c r="R460" s="22" t="str">
        <f>IF($Q460="Overdue",Settings!$B$5-$I460,"")</f>
        <v/>
      </c>
    </row>
    <row r="461" spans="1:18" x14ac:dyDescent="0.3">
      <c r="A461" s="16"/>
      <c r="B461" s="17"/>
      <c r="C461" s="16"/>
      <c r="D461" s="16"/>
      <c r="E461" s="16"/>
      <c r="F461" s="18"/>
      <c r="G461" s="19"/>
      <c r="H461" s="16"/>
      <c r="I461" s="17"/>
      <c r="J461" s="16"/>
      <c r="K461" s="20" t="str">
        <f t="shared" si="35"/>
        <v/>
      </c>
      <c r="L461" s="20" t="str">
        <f t="shared" si="36"/>
        <v/>
      </c>
      <c r="M461" s="20" t="str">
        <f t="shared" si="37"/>
        <v/>
      </c>
      <c r="N461" s="21" t="str">
        <f>IF($A461="","",SUMIFS(Receipts!$D:$D,Receipts!$B:$B,$A461,Receipts!$C:$C,$D461))</f>
        <v/>
      </c>
      <c r="O461" s="21" t="str">
        <f t="shared" si="38"/>
        <v/>
      </c>
      <c r="P461" s="20" t="str">
        <f t="shared" si="39"/>
        <v/>
      </c>
      <c r="Q461" s="22" t="str">
        <f>IF($A461="","",IF($J461="Yes","Short-closed",IF($O461=0,"Closed",IF(AND($I461&lt;&gt;"",Settings!$B$5&gt;$I461),"Overdue",IF($N461&gt;0,"Part received","Open")))))</f>
        <v/>
      </c>
      <c r="R461" s="22" t="str">
        <f>IF($Q461="Overdue",Settings!$B$5-$I461,"")</f>
        <v/>
      </c>
    </row>
    <row r="462" spans="1:18" x14ac:dyDescent="0.3">
      <c r="A462" s="16"/>
      <c r="B462" s="17"/>
      <c r="C462" s="16"/>
      <c r="D462" s="16"/>
      <c r="E462" s="16"/>
      <c r="F462" s="18"/>
      <c r="G462" s="19"/>
      <c r="H462" s="16"/>
      <c r="I462" s="17"/>
      <c r="J462" s="16"/>
      <c r="K462" s="20" t="str">
        <f t="shared" si="35"/>
        <v/>
      </c>
      <c r="L462" s="20" t="str">
        <f t="shared" si="36"/>
        <v/>
      </c>
      <c r="M462" s="20" t="str">
        <f t="shared" si="37"/>
        <v/>
      </c>
      <c r="N462" s="21" t="str">
        <f>IF($A462="","",SUMIFS(Receipts!$D:$D,Receipts!$B:$B,$A462,Receipts!$C:$C,$D462))</f>
        <v/>
      </c>
      <c r="O462" s="21" t="str">
        <f t="shared" si="38"/>
        <v/>
      </c>
      <c r="P462" s="20" t="str">
        <f t="shared" si="39"/>
        <v/>
      </c>
      <c r="Q462" s="22" t="str">
        <f>IF($A462="","",IF($J462="Yes","Short-closed",IF($O462=0,"Closed",IF(AND($I462&lt;&gt;"",Settings!$B$5&gt;$I462),"Overdue",IF($N462&gt;0,"Part received","Open")))))</f>
        <v/>
      </c>
      <c r="R462" s="22" t="str">
        <f>IF($Q462="Overdue",Settings!$B$5-$I462,"")</f>
        <v/>
      </c>
    </row>
    <row r="463" spans="1:18" x14ac:dyDescent="0.3">
      <c r="A463" s="16"/>
      <c r="B463" s="17"/>
      <c r="C463" s="16"/>
      <c r="D463" s="16"/>
      <c r="E463" s="16"/>
      <c r="F463" s="18"/>
      <c r="G463" s="19"/>
      <c r="H463" s="16"/>
      <c r="I463" s="17"/>
      <c r="J463" s="16"/>
      <c r="K463" s="20" t="str">
        <f t="shared" si="35"/>
        <v/>
      </c>
      <c r="L463" s="20" t="str">
        <f t="shared" si="36"/>
        <v/>
      </c>
      <c r="M463" s="20" t="str">
        <f t="shared" si="37"/>
        <v/>
      </c>
      <c r="N463" s="21" t="str">
        <f>IF($A463="","",SUMIFS(Receipts!$D:$D,Receipts!$B:$B,$A463,Receipts!$C:$C,$D463))</f>
        <v/>
      </c>
      <c r="O463" s="21" t="str">
        <f t="shared" si="38"/>
        <v/>
      </c>
      <c r="P463" s="20" t="str">
        <f t="shared" si="39"/>
        <v/>
      </c>
      <c r="Q463" s="22" t="str">
        <f>IF($A463="","",IF($J463="Yes","Short-closed",IF($O463=0,"Closed",IF(AND($I463&lt;&gt;"",Settings!$B$5&gt;$I463),"Overdue",IF($N463&gt;0,"Part received","Open")))))</f>
        <v/>
      </c>
      <c r="R463" s="22" t="str">
        <f>IF($Q463="Overdue",Settings!$B$5-$I463,"")</f>
        <v/>
      </c>
    </row>
    <row r="464" spans="1:18" x14ac:dyDescent="0.3">
      <c r="A464" s="16"/>
      <c r="B464" s="17"/>
      <c r="C464" s="16"/>
      <c r="D464" s="16"/>
      <c r="E464" s="16"/>
      <c r="F464" s="18"/>
      <c r="G464" s="19"/>
      <c r="H464" s="16"/>
      <c r="I464" s="17"/>
      <c r="J464" s="16"/>
      <c r="K464" s="20" t="str">
        <f t="shared" si="35"/>
        <v/>
      </c>
      <c r="L464" s="20" t="str">
        <f t="shared" si="36"/>
        <v/>
      </c>
      <c r="M464" s="20" t="str">
        <f t="shared" si="37"/>
        <v/>
      </c>
      <c r="N464" s="21" t="str">
        <f>IF($A464="","",SUMIFS(Receipts!$D:$D,Receipts!$B:$B,$A464,Receipts!$C:$C,$D464))</f>
        <v/>
      </c>
      <c r="O464" s="21" t="str">
        <f t="shared" si="38"/>
        <v/>
      </c>
      <c r="P464" s="20" t="str">
        <f t="shared" si="39"/>
        <v/>
      </c>
      <c r="Q464" s="22" t="str">
        <f>IF($A464="","",IF($J464="Yes","Short-closed",IF($O464=0,"Closed",IF(AND($I464&lt;&gt;"",Settings!$B$5&gt;$I464),"Overdue",IF($N464&gt;0,"Part received","Open")))))</f>
        <v/>
      </c>
      <c r="R464" s="22" t="str">
        <f>IF($Q464="Overdue",Settings!$B$5-$I464,"")</f>
        <v/>
      </c>
    </row>
    <row r="465" spans="1:18" x14ac:dyDescent="0.3">
      <c r="A465" s="16"/>
      <c r="B465" s="17"/>
      <c r="C465" s="16"/>
      <c r="D465" s="16"/>
      <c r="E465" s="16"/>
      <c r="F465" s="18"/>
      <c r="G465" s="19"/>
      <c r="H465" s="16"/>
      <c r="I465" s="17"/>
      <c r="J465" s="16"/>
      <c r="K465" s="20" t="str">
        <f t="shared" si="35"/>
        <v/>
      </c>
      <c r="L465" s="20" t="str">
        <f t="shared" si="36"/>
        <v/>
      </c>
      <c r="M465" s="20" t="str">
        <f t="shared" si="37"/>
        <v/>
      </c>
      <c r="N465" s="21" t="str">
        <f>IF($A465="","",SUMIFS(Receipts!$D:$D,Receipts!$B:$B,$A465,Receipts!$C:$C,$D465))</f>
        <v/>
      </c>
      <c r="O465" s="21" t="str">
        <f t="shared" si="38"/>
        <v/>
      </c>
      <c r="P465" s="20" t="str">
        <f t="shared" si="39"/>
        <v/>
      </c>
      <c r="Q465" s="22" t="str">
        <f>IF($A465="","",IF($J465="Yes","Short-closed",IF($O465=0,"Closed",IF(AND($I465&lt;&gt;"",Settings!$B$5&gt;$I465),"Overdue",IF($N465&gt;0,"Part received","Open")))))</f>
        <v/>
      </c>
      <c r="R465" s="22" t="str">
        <f>IF($Q465="Overdue",Settings!$B$5-$I465,"")</f>
        <v/>
      </c>
    </row>
    <row r="466" spans="1:18" x14ac:dyDescent="0.3">
      <c r="A466" s="16"/>
      <c r="B466" s="17"/>
      <c r="C466" s="16"/>
      <c r="D466" s="16"/>
      <c r="E466" s="16"/>
      <c r="F466" s="18"/>
      <c r="G466" s="19"/>
      <c r="H466" s="16"/>
      <c r="I466" s="17"/>
      <c r="J466" s="16"/>
      <c r="K466" s="20" t="str">
        <f t="shared" si="35"/>
        <v/>
      </c>
      <c r="L466" s="20" t="str">
        <f t="shared" si="36"/>
        <v/>
      </c>
      <c r="M466" s="20" t="str">
        <f t="shared" si="37"/>
        <v/>
      </c>
      <c r="N466" s="21" t="str">
        <f>IF($A466="","",SUMIFS(Receipts!$D:$D,Receipts!$B:$B,$A466,Receipts!$C:$C,$D466))</f>
        <v/>
      </c>
      <c r="O466" s="21" t="str">
        <f t="shared" si="38"/>
        <v/>
      </c>
      <c r="P466" s="20" t="str">
        <f t="shared" si="39"/>
        <v/>
      </c>
      <c r="Q466" s="22" t="str">
        <f>IF($A466="","",IF($J466="Yes","Short-closed",IF($O466=0,"Closed",IF(AND($I466&lt;&gt;"",Settings!$B$5&gt;$I466),"Overdue",IF($N466&gt;0,"Part received","Open")))))</f>
        <v/>
      </c>
      <c r="R466" s="22" t="str">
        <f>IF($Q466="Overdue",Settings!$B$5-$I466,"")</f>
        <v/>
      </c>
    </row>
    <row r="467" spans="1:18" x14ac:dyDescent="0.3">
      <c r="A467" s="16"/>
      <c r="B467" s="17"/>
      <c r="C467" s="16"/>
      <c r="D467" s="16"/>
      <c r="E467" s="16"/>
      <c r="F467" s="18"/>
      <c r="G467" s="19"/>
      <c r="H467" s="16"/>
      <c r="I467" s="17"/>
      <c r="J467" s="16"/>
      <c r="K467" s="20" t="str">
        <f t="shared" si="35"/>
        <v/>
      </c>
      <c r="L467" s="20" t="str">
        <f t="shared" si="36"/>
        <v/>
      </c>
      <c r="M467" s="20" t="str">
        <f t="shared" si="37"/>
        <v/>
      </c>
      <c r="N467" s="21" t="str">
        <f>IF($A467="","",SUMIFS(Receipts!$D:$D,Receipts!$B:$B,$A467,Receipts!$C:$C,$D467))</f>
        <v/>
      </c>
      <c r="O467" s="21" t="str">
        <f t="shared" si="38"/>
        <v/>
      </c>
      <c r="P467" s="20" t="str">
        <f t="shared" si="39"/>
        <v/>
      </c>
      <c r="Q467" s="22" t="str">
        <f>IF($A467="","",IF($J467="Yes","Short-closed",IF($O467=0,"Closed",IF(AND($I467&lt;&gt;"",Settings!$B$5&gt;$I467),"Overdue",IF($N467&gt;0,"Part received","Open")))))</f>
        <v/>
      </c>
      <c r="R467" s="22" t="str">
        <f>IF($Q467="Overdue",Settings!$B$5-$I467,"")</f>
        <v/>
      </c>
    </row>
    <row r="468" spans="1:18" x14ac:dyDescent="0.3">
      <c r="A468" s="16"/>
      <c r="B468" s="17"/>
      <c r="C468" s="16"/>
      <c r="D468" s="16"/>
      <c r="E468" s="16"/>
      <c r="F468" s="18"/>
      <c r="G468" s="19"/>
      <c r="H468" s="16"/>
      <c r="I468" s="17"/>
      <c r="J468" s="16"/>
      <c r="K468" s="20" t="str">
        <f t="shared" si="35"/>
        <v/>
      </c>
      <c r="L468" s="20" t="str">
        <f t="shared" si="36"/>
        <v/>
      </c>
      <c r="M468" s="20" t="str">
        <f t="shared" si="37"/>
        <v/>
      </c>
      <c r="N468" s="21" t="str">
        <f>IF($A468="","",SUMIFS(Receipts!$D:$D,Receipts!$B:$B,$A468,Receipts!$C:$C,$D468))</f>
        <v/>
      </c>
      <c r="O468" s="21" t="str">
        <f t="shared" si="38"/>
        <v/>
      </c>
      <c r="P468" s="20" t="str">
        <f t="shared" si="39"/>
        <v/>
      </c>
      <c r="Q468" s="22" t="str">
        <f>IF($A468="","",IF($J468="Yes","Short-closed",IF($O468=0,"Closed",IF(AND($I468&lt;&gt;"",Settings!$B$5&gt;$I468),"Overdue",IF($N468&gt;0,"Part received","Open")))))</f>
        <v/>
      </c>
      <c r="R468" s="22" t="str">
        <f>IF($Q468="Overdue",Settings!$B$5-$I468,"")</f>
        <v/>
      </c>
    </row>
    <row r="469" spans="1:18" x14ac:dyDescent="0.3">
      <c r="A469" s="16"/>
      <c r="B469" s="17"/>
      <c r="C469" s="16"/>
      <c r="D469" s="16"/>
      <c r="E469" s="16"/>
      <c r="F469" s="18"/>
      <c r="G469" s="19"/>
      <c r="H469" s="16"/>
      <c r="I469" s="17"/>
      <c r="J469" s="16"/>
      <c r="K469" s="20" t="str">
        <f t="shared" si="35"/>
        <v/>
      </c>
      <c r="L469" s="20" t="str">
        <f t="shared" si="36"/>
        <v/>
      </c>
      <c r="M469" s="20" t="str">
        <f t="shared" si="37"/>
        <v/>
      </c>
      <c r="N469" s="21" t="str">
        <f>IF($A469="","",SUMIFS(Receipts!$D:$D,Receipts!$B:$B,$A469,Receipts!$C:$C,$D469))</f>
        <v/>
      </c>
      <c r="O469" s="21" t="str">
        <f t="shared" si="38"/>
        <v/>
      </c>
      <c r="P469" s="20" t="str">
        <f t="shared" si="39"/>
        <v/>
      </c>
      <c r="Q469" s="22" t="str">
        <f>IF($A469="","",IF($J469="Yes","Short-closed",IF($O469=0,"Closed",IF(AND($I469&lt;&gt;"",Settings!$B$5&gt;$I469),"Overdue",IF($N469&gt;0,"Part received","Open")))))</f>
        <v/>
      </c>
      <c r="R469" s="22" t="str">
        <f>IF($Q469="Overdue",Settings!$B$5-$I469,"")</f>
        <v/>
      </c>
    </row>
    <row r="470" spans="1:18" x14ac:dyDescent="0.3">
      <c r="A470" s="16"/>
      <c r="B470" s="17"/>
      <c r="C470" s="16"/>
      <c r="D470" s="16"/>
      <c r="E470" s="16"/>
      <c r="F470" s="18"/>
      <c r="G470" s="19"/>
      <c r="H470" s="16"/>
      <c r="I470" s="17"/>
      <c r="J470" s="16"/>
      <c r="K470" s="20" t="str">
        <f t="shared" si="35"/>
        <v/>
      </c>
      <c r="L470" s="20" t="str">
        <f t="shared" si="36"/>
        <v/>
      </c>
      <c r="M470" s="20" t="str">
        <f t="shared" si="37"/>
        <v/>
      </c>
      <c r="N470" s="21" t="str">
        <f>IF($A470="","",SUMIFS(Receipts!$D:$D,Receipts!$B:$B,$A470,Receipts!$C:$C,$D470))</f>
        <v/>
      </c>
      <c r="O470" s="21" t="str">
        <f t="shared" si="38"/>
        <v/>
      </c>
      <c r="P470" s="20" t="str">
        <f t="shared" si="39"/>
        <v/>
      </c>
      <c r="Q470" s="22" t="str">
        <f>IF($A470="","",IF($J470="Yes","Short-closed",IF($O470=0,"Closed",IF(AND($I470&lt;&gt;"",Settings!$B$5&gt;$I470),"Overdue",IF($N470&gt;0,"Part received","Open")))))</f>
        <v/>
      </c>
      <c r="R470" s="22" t="str">
        <f>IF($Q470="Overdue",Settings!$B$5-$I470,"")</f>
        <v/>
      </c>
    </row>
    <row r="471" spans="1:18" x14ac:dyDescent="0.3">
      <c r="A471" s="16"/>
      <c r="B471" s="17"/>
      <c r="C471" s="16"/>
      <c r="D471" s="16"/>
      <c r="E471" s="16"/>
      <c r="F471" s="18"/>
      <c r="G471" s="19"/>
      <c r="H471" s="16"/>
      <c r="I471" s="17"/>
      <c r="J471" s="16"/>
      <c r="K471" s="20" t="str">
        <f t="shared" si="35"/>
        <v/>
      </c>
      <c r="L471" s="20" t="str">
        <f t="shared" si="36"/>
        <v/>
      </c>
      <c r="M471" s="20" t="str">
        <f t="shared" si="37"/>
        <v/>
      </c>
      <c r="N471" s="21" t="str">
        <f>IF($A471="","",SUMIFS(Receipts!$D:$D,Receipts!$B:$B,$A471,Receipts!$C:$C,$D471))</f>
        <v/>
      </c>
      <c r="O471" s="21" t="str">
        <f t="shared" si="38"/>
        <v/>
      </c>
      <c r="P471" s="20" t="str">
        <f t="shared" si="39"/>
        <v/>
      </c>
      <c r="Q471" s="22" t="str">
        <f>IF($A471="","",IF($J471="Yes","Short-closed",IF($O471=0,"Closed",IF(AND($I471&lt;&gt;"",Settings!$B$5&gt;$I471),"Overdue",IF($N471&gt;0,"Part received","Open")))))</f>
        <v/>
      </c>
      <c r="R471" s="22" t="str">
        <f>IF($Q471="Overdue",Settings!$B$5-$I471,"")</f>
        <v/>
      </c>
    </row>
    <row r="472" spans="1:18" x14ac:dyDescent="0.3">
      <c r="A472" s="16"/>
      <c r="B472" s="17"/>
      <c r="C472" s="16"/>
      <c r="D472" s="16"/>
      <c r="E472" s="16"/>
      <c r="F472" s="18"/>
      <c r="G472" s="19"/>
      <c r="H472" s="16"/>
      <c r="I472" s="17"/>
      <c r="J472" s="16"/>
      <c r="K472" s="20" t="str">
        <f t="shared" si="35"/>
        <v/>
      </c>
      <c r="L472" s="20" t="str">
        <f t="shared" si="36"/>
        <v/>
      </c>
      <c r="M472" s="20" t="str">
        <f t="shared" si="37"/>
        <v/>
      </c>
      <c r="N472" s="21" t="str">
        <f>IF($A472="","",SUMIFS(Receipts!$D:$D,Receipts!$B:$B,$A472,Receipts!$C:$C,$D472))</f>
        <v/>
      </c>
      <c r="O472" s="21" t="str">
        <f t="shared" si="38"/>
        <v/>
      </c>
      <c r="P472" s="20" t="str">
        <f t="shared" si="39"/>
        <v/>
      </c>
      <c r="Q472" s="22" t="str">
        <f>IF($A472="","",IF($J472="Yes","Short-closed",IF($O472=0,"Closed",IF(AND($I472&lt;&gt;"",Settings!$B$5&gt;$I472),"Overdue",IF($N472&gt;0,"Part received","Open")))))</f>
        <v/>
      </c>
      <c r="R472" s="22" t="str">
        <f>IF($Q472="Overdue",Settings!$B$5-$I472,"")</f>
        <v/>
      </c>
    </row>
    <row r="473" spans="1:18" x14ac:dyDescent="0.3">
      <c r="A473" s="16"/>
      <c r="B473" s="17"/>
      <c r="C473" s="16"/>
      <c r="D473" s="16"/>
      <c r="E473" s="16"/>
      <c r="F473" s="18"/>
      <c r="G473" s="19"/>
      <c r="H473" s="16"/>
      <c r="I473" s="17"/>
      <c r="J473" s="16"/>
      <c r="K473" s="20" t="str">
        <f t="shared" si="35"/>
        <v/>
      </c>
      <c r="L473" s="20" t="str">
        <f t="shared" si="36"/>
        <v/>
      </c>
      <c r="M473" s="20" t="str">
        <f t="shared" si="37"/>
        <v/>
      </c>
      <c r="N473" s="21" t="str">
        <f>IF($A473="","",SUMIFS(Receipts!$D:$D,Receipts!$B:$B,$A473,Receipts!$C:$C,$D473))</f>
        <v/>
      </c>
      <c r="O473" s="21" t="str">
        <f t="shared" si="38"/>
        <v/>
      </c>
      <c r="P473" s="20" t="str">
        <f t="shared" si="39"/>
        <v/>
      </c>
      <c r="Q473" s="22" t="str">
        <f>IF($A473="","",IF($J473="Yes","Short-closed",IF($O473=0,"Closed",IF(AND($I473&lt;&gt;"",Settings!$B$5&gt;$I473),"Overdue",IF($N473&gt;0,"Part received","Open")))))</f>
        <v/>
      </c>
      <c r="R473" s="22" t="str">
        <f>IF($Q473="Overdue",Settings!$B$5-$I473,"")</f>
        <v/>
      </c>
    </row>
    <row r="474" spans="1:18" x14ac:dyDescent="0.3">
      <c r="A474" s="16"/>
      <c r="B474" s="17"/>
      <c r="C474" s="16"/>
      <c r="D474" s="16"/>
      <c r="E474" s="16"/>
      <c r="F474" s="18"/>
      <c r="G474" s="19"/>
      <c r="H474" s="16"/>
      <c r="I474" s="17"/>
      <c r="J474" s="16"/>
      <c r="K474" s="20" t="str">
        <f t="shared" si="35"/>
        <v/>
      </c>
      <c r="L474" s="20" t="str">
        <f t="shared" si="36"/>
        <v/>
      </c>
      <c r="M474" s="20" t="str">
        <f t="shared" si="37"/>
        <v/>
      </c>
      <c r="N474" s="21" t="str">
        <f>IF($A474="","",SUMIFS(Receipts!$D:$D,Receipts!$B:$B,$A474,Receipts!$C:$C,$D474))</f>
        <v/>
      </c>
      <c r="O474" s="21" t="str">
        <f t="shared" si="38"/>
        <v/>
      </c>
      <c r="P474" s="20" t="str">
        <f t="shared" si="39"/>
        <v/>
      </c>
      <c r="Q474" s="22" t="str">
        <f>IF($A474="","",IF($J474="Yes","Short-closed",IF($O474=0,"Closed",IF(AND($I474&lt;&gt;"",Settings!$B$5&gt;$I474),"Overdue",IF($N474&gt;0,"Part received","Open")))))</f>
        <v/>
      </c>
      <c r="R474" s="22" t="str">
        <f>IF($Q474="Overdue",Settings!$B$5-$I474,"")</f>
        <v/>
      </c>
    </row>
    <row r="475" spans="1:18" x14ac:dyDescent="0.3">
      <c r="A475" s="16"/>
      <c r="B475" s="17"/>
      <c r="C475" s="16"/>
      <c r="D475" s="16"/>
      <c r="E475" s="16"/>
      <c r="F475" s="18"/>
      <c r="G475" s="19"/>
      <c r="H475" s="16"/>
      <c r="I475" s="17"/>
      <c r="J475" s="16"/>
      <c r="K475" s="20" t="str">
        <f t="shared" si="35"/>
        <v/>
      </c>
      <c r="L475" s="20" t="str">
        <f t="shared" si="36"/>
        <v/>
      </c>
      <c r="M475" s="20" t="str">
        <f t="shared" si="37"/>
        <v/>
      </c>
      <c r="N475" s="21" t="str">
        <f>IF($A475="","",SUMIFS(Receipts!$D:$D,Receipts!$B:$B,$A475,Receipts!$C:$C,$D475))</f>
        <v/>
      </c>
      <c r="O475" s="21" t="str">
        <f t="shared" si="38"/>
        <v/>
      </c>
      <c r="P475" s="20" t="str">
        <f t="shared" si="39"/>
        <v/>
      </c>
      <c r="Q475" s="22" t="str">
        <f>IF($A475="","",IF($J475="Yes","Short-closed",IF($O475=0,"Closed",IF(AND($I475&lt;&gt;"",Settings!$B$5&gt;$I475),"Overdue",IF($N475&gt;0,"Part received","Open")))))</f>
        <v/>
      </c>
      <c r="R475" s="22" t="str">
        <f>IF($Q475="Overdue",Settings!$B$5-$I475,"")</f>
        <v/>
      </c>
    </row>
    <row r="476" spans="1:18" x14ac:dyDescent="0.3">
      <c r="A476" s="16"/>
      <c r="B476" s="17"/>
      <c r="C476" s="16"/>
      <c r="D476" s="16"/>
      <c r="E476" s="16"/>
      <c r="F476" s="18"/>
      <c r="G476" s="19"/>
      <c r="H476" s="16"/>
      <c r="I476" s="17"/>
      <c r="J476" s="16"/>
      <c r="K476" s="20" t="str">
        <f t="shared" si="35"/>
        <v/>
      </c>
      <c r="L476" s="20" t="str">
        <f t="shared" si="36"/>
        <v/>
      </c>
      <c r="M476" s="20" t="str">
        <f t="shared" si="37"/>
        <v/>
      </c>
      <c r="N476" s="21" t="str">
        <f>IF($A476="","",SUMIFS(Receipts!$D:$D,Receipts!$B:$B,$A476,Receipts!$C:$C,$D476))</f>
        <v/>
      </c>
      <c r="O476" s="21" t="str">
        <f t="shared" si="38"/>
        <v/>
      </c>
      <c r="P476" s="20" t="str">
        <f t="shared" si="39"/>
        <v/>
      </c>
      <c r="Q476" s="22" t="str">
        <f>IF($A476="","",IF($J476="Yes","Short-closed",IF($O476=0,"Closed",IF(AND($I476&lt;&gt;"",Settings!$B$5&gt;$I476),"Overdue",IF($N476&gt;0,"Part received","Open")))))</f>
        <v/>
      </c>
      <c r="R476" s="22" t="str">
        <f>IF($Q476="Overdue",Settings!$B$5-$I476,"")</f>
        <v/>
      </c>
    </row>
    <row r="477" spans="1:18" x14ac:dyDescent="0.3">
      <c r="A477" s="16"/>
      <c r="B477" s="17"/>
      <c r="C477" s="16"/>
      <c r="D477" s="16"/>
      <c r="E477" s="16"/>
      <c r="F477" s="18"/>
      <c r="G477" s="19"/>
      <c r="H477" s="16"/>
      <c r="I477" s="17"/>
      <c r="J477" s="16"/>
      <c r="K477" s="20" t="str">
        <f t="shared" si="35"/>
        <v/>
      </c>
      <c r="L477" s="20" t="str">
        <f t="shared" si="36"/>
        <v/>
      </c>
      <c r="M477" s="20" t="str">
        <f t="shared" si="37"/>
        <v/>
      </c>
      <c r="N477" s="21" t="str">
        <f>IF($A477="","",SUMIFS(Receipts!$D:$D,Receipts!$B:$B,$A477,Receipts!$C:$C,$D477))</f>
        <v/>
      </c>
      <c r="O477" s="21" t="str">
        <f t="shared" si="38"/>
        <v/>
      </c>
      <c r="P477" s="20" t="str">
        <f t="shared" si="39"/>
        <v/>
      </c>
      <c r="Q477" s="22" t="str">
        <f>IF($A477="","",IF($J477="Yes","Short-closed",IF($O477=0,"Closed",IF(AND($I477&lt;&gt;"",Settings!$B$5&gt;$I477),"Overdue",IF($N477&gt;0,"Part received","Open")))))</f>
        <v/>
      </c>
      <c r="R477" s="22" t="str">
        <f>IF($Q477="Overdue",Settings!$B$5-$I477,"")</f>
        <v/>
      </c>
    </row>
    <row r="478" spans="1:18" x14ac:dyDescent="0.3">
      <c r="A478" s="16"/>
      <c r="B478" s="17"/>
      <c r="C478" s="16"/>
      <c r="D478" s="16"/>
      <c r="E478" s="16"/>
      <c r="F478" s="18"/>
      <c r="G478" s="19"/>
      <c r="H478" s="16"/>
      <c r="I478" s="17"/>
      <c r="J478" s="16"/>
      <c r="K478" s="20" t="str">
        <f t="shared" si="35"/>
        <v/>
      </c>
      <c r="L478" s="20" t="str">
        <f t="shared" si="36"/>
        <v/>
      </c>
      <c r="M478" s="20" t="str">
        <f t="shared" si="37"/>
        <v/>
      </c>
      <c r="N478" s="21" t="str">
        <f>IF($A478="","",SUMIFS(Receipts!$D:$D,Receipts!$B:$B,$A478,Receipts!$C:$C,$D478))</f>
        <v/>
      </c>
      <c r="O478" s="21" t="str">
        <f t="shared" si="38"/>
        <v/>
      </c>
      <c r="P478" s="20" t="str">
        <f t="shared" si="39"/>
        <v/>
      </c>
      <c r="Q478" s="22" t="str">
        <f>IF($A478="","",IF($J478="Yes","Short-closed",IF($O478=0,"Closed",IF(AND($I478&lt;&gt;"",Settings!$B$5&gt;$I478),"Overdue",IF($N478&gt;0,"Part received","Open")))))</f>
        <v/>
      </c>
      <c r="R478" s="22" t="str">
        <f>IF($Q478="Overdue",Settings!$B$5-$I478,"")</f>
        <v/>
      </c>
    </row>
    <row r="479" spans="1:18" x14ac:dyDescent="0.3">
      <c r="A479" s="16"/>
      <c r="B479" s="17"/>
      <c r="C479" s="16"/>
      <c r="D479" s="16"/>
      <c r="E479" s="16"/>
      <c r="F479" s="18"/>
      <c r="G479" s="19"/>
      <c r="H479" s="16"/>
      <c r="I479" s="17"/>
      <c r="J479" s="16"/>
      <c r="K479" s="20" t="str">
        <f t="shared" si="35"/>
        <v/>
      </c>
      <c r="L479" s="20" t="str">
        <f t="shared" si="36"/>
        <v/>
      </c>
      <c r="M479" s="20" t="str">
        <f t="shared" si="37"/>
        <v/>
      </c>
      <c r="N479" s="21" t="str">
        <f>IF($A479="","",SUMIFS(Receipts!$D:$D,Receipts!$B:$B,$A479,Receipts!$C:$C,$D479))</f>
        <v/>
      </c>
      <c r="O479" s="21" t="str">
        <f t="shared" si="38"/>
        <v/>
      </c>
      <c r="P479" s="20" t="str">
        <f t="shared" si="39"/>
        <v/>
      </c>
      <c r="Q479" s="22" t="str">
        <f>IF($A479="","",IF($J479="Yes","Short-closed",IF($O479=0,"Closed",IF(AND($I479&lt;&gt;"",Settings!$B$5&gt;$I479),"Overdue",IF($N479&gt;0,"Part received","Open")))))</f>
        <v/>
      </c>
      <c r="R479" s="22" t="str">
        <f>IF($Q479="Overdue",Settings!$B$5-$I479,"")</f>
        <v/>
      </c>
    </row>
    <row r="480" spans="1:18" x14ac:dyDescent="0.3">
      <c r="A480" s="16"/>
      <c r="B480" s="17"/>
      <c r="C480" s="16"/>
      <c r="D480" s="16"/>
      <c r="E480" s="16"/>
      <c r="F480" s="18"/>
      <c r="G480" s="19"/>
      <c r="H480" s="16"/>
      <c r="I480" s="17"/>
      <c r="J480" s="16"/>
      <c r="K480" s="20" t="str">
        <f t="shared" si="35"/>
        <v/>
      </c>
      <c r="L480" s="20" t="str">
        <f t="shared" si="36"/>
        <v/>
      </c>
      <c r="M480" s="20" t="str">
        <f t="shared" si="37"/>
        <v/>
      </c>
      <c r="N480" s="21" t="str">
        <f>IF($A480="","",SUMIFS(Receipts!$D:$D,Receipts!$B:$B,$A480,Receipts!$C:$C,$D480))</f>
        <v/>
      </c>
      <c r="O480" s="21" t="str">
        <f t="shared" si="38"/>
        <v/>
      </c>
      <c r="P480" s="20" t="str">
        <f t="shared" si="39"/>
        <v/>
      </c>
      <c r="Q480" s="22" t="str">
        <f>IF($A480="","",IF($J480="Yes","Short-closed",IF($O480=0,"Closed",IF(AND($I480&lt;&gt;"",Settings!$B$5&gt;$I480),"Overdue",IF($N480&gt;0,"Part received","Open")))))</f>
        <v/>
      </c>
      <c r="R480" s="22" t="str">
        <f>IF($Q480="Overdue",Settings!$B$5-$I480,"")</f>
        <v/>
      </c>
    </row>
    <row r="481" spans="1:18" x14ac:dyDescent="0.3">
      <c r="A481" s="16"/>
      <c r="B481" s="17"/>
      <c r="C481" s="16"/>
      <c r="D481" s="16"/>
      <c r="E481" s="16"/>
      <c r="F481" s="18"/>
      <c r="G481" s="19"/>
      <c r="H481" s="16"/>
      <c r="I481" s="17"/>
      <c r="J481" s="16"/>
      <c r="K481" s="20" t="str">
        <f t="shared" si="35"/>
        <v/>
      </c>
      <c r="L481" s="20" t="str">
        <f t="shared" si="36"/>
        <v/>
      </c>
      <c r="M481" s="20" t="str">
        <f t="shared" si="37"/>
        <v/>
      </c>
      <c r="N481" s="21" t="str">
        <f>IF($A481="","",SUMIFS(Receipts!$D:$D,Receipts!$B:$B,$A481,Receipts!$C:$C,$D481))</f>
        <v/>
      </c>
      <c r="O481" s="21" t="str">
        <f t="shared" si="38"/>
        <v/>
      </c>
      <c r="P481" s="20" t="str">
        <f t="shared" si="39"/>
        <v/>
      </c>
      <c r="Q481" s="22" t="str">
        <f>IF($A481="","",IF($J481="Yes","Short-closed",IF($O481=0,"Closed",IF(AND($I481&lt;&gt;"",Settings!$B$5&gt;$I481),"Overdue",IF($N481&gt;0,"Part received","Open")))))</f>
        <v/>
      </c>
      <c r="R481" s="22" t="str">
        <f>IF($Q481="Overdue",Settings!$B$5-$I481,"")</f>
        <v/>
      </c>
    </row>
    <row r="482" spans="1:18" x14ac:dyDescent="0.3">
      <c r="A482" s="16"/>
      <c r="B482" s="17"/>
      <c r="C482" s="16"/>
      <c r="D482" s="16"/>
      <c r="E482" s="16"/>
      <c r="F482" s="18"/>
      <c r="G482" s="19"/>
      <c r="H482" s="16"/>
      <c r="I482" s="17"/>
      <c r="J482" s="16"/>
      <c r="K482" s="20" t="str">
        <f t="shared" si="35"/>
        <v/>
      </c>
      <c r="L482" s="20" t="str">
        <f t="shared" si="36"/>
        <v/>
      </c>
      <c r="M482" s="20" t="str">
        <f t="shared" si="37"/>
        <v/>
      </c>
      <c r="N482" s="21" t="str">
        <f>IF($A482="","",SUMIFS(Receipts!$D:$D,Receipts!$B:$B,$A482,Receipts!$C:$C,$D482))</f>
        <v/>
      </c>
      <c r="O482" s="21" t="str">
        <f t="shared" si="38"/>
        <v/>
      </c>
      <c r="P482" s="20" t="str">
        <f t="shared" si="39"/>
        <v/>
      </c>
      <c r="Q482" s="22" t="str">
        <f>IF($A482="","",IF($J482="Yes","Short-closed",IF($O482=0,"Closed",IF(AND($I482&lt;&gt;"",Settings!$B$5&gt;$I482),"Overdue",IF($N482&gt;0,"Part received","Open")))))</f>
        <v/>
      </c>
      <c r="R482" s="22" t="str">
        <f>IF($Q482="Overdue",Settings!$B$5-$I482,"")</f>
        <v/>
      </c>
    </row>
    <row r="483" spans="1:18" x14ac:dyDescent="0.3">
      <c r="A483" s="16"/>
      <c r="B483" s="17"/>
      <c r="C483" s="16"/>
      <c r="D483" s="16"/>
      <c r="E483" s="16"/>
      <c r="F483" s="18"/>
      <c r="G483" s="19"/>
      <c r="H483" s="16"/>
      <c r="I483" s="17"/>
      <c r="J483" s="16"/>
      <c r="K483" s="20" t="str">
        <f t="shared" si="35"/>
        <v/>
      </c>
      <c r="L483" s="20" t="str">
        <f t="shared" si="36"/>
        <v/>
      </c>
      <c r="M483" s="20" t="str">
        <f t="shared" si="37"/>
        <v/>
      </c>
      <c r="N483" s="21" t="str">
        <f>IF($A483="","",SUMIFS(Receipts!$D:$D,Receipts!$B:$B,$A483,Receipts!$C:$C,$D483))</f>
        <v/>
      </c>
      <c r="O483" s="21" t="str">
        <f t="shared" si="38"/>
        <v/>
      </c>
      <c r="P483" s="20" t="str">
        <f t="shared" si="39"/>
        <v/>
      </c>
      <c r="Q483" s="22" t="str">
        <f>IF($A483="","",IF($J483="Yes","Short-closed",IF($O483=0,"Closed",IF(AND($I483&lt;&gt;"",Settings!$B$5&gt;$I483),"Overdue",IF($N483&gt;0,"Part received","Open")))))</f>
        <v/>
      </c>
      <c r="R483" s="22" t="str">
        <f>IF($Q483="Overdue",Settings!$B$5-$I483,"")</f>
        <v/>
      </c>
    </row>
    <row r="484" spans="1:18" x14ac:dyDescent="0.3">
      <c r="A484" s="16"/>
      <c r="B484" s="17"/>
      <c r="C484" s="16"/>
      <c r="D484" s="16"/>
      <c r="E484" s="16"/>
      <c r="F484" s="18"/>
      <c r="G484" s="19"/>
      <c r="H484" s="16"/>
      <c r="I484" s="17"/>
      <c r="J484" s="16"/>
      <c r="K484" s="20" t="str">
        <f t="shared" si="35"/>
        <v/>
      </c>
      <c r="L484" s="20" t="str">
        <f t="shared" si="36"/>
        <v/>
      </c>
      <c r="M484" s="20" t="str">
        <f t="shared" si="37"/>
        <v/>
      </c>
      <c r="N484" s="21" t="str">
        <f>IF($A484="","",SUMIFS(Receipts!$D:$D,Receipts!$B:$B,$A484,Receipts!$C:$C,$D484))</f>
        <v/>
      </c>
      <c r="O484" s="21" t="str">
        <f t="shared" si="38"/>
        <v/>
      </c>
      <c r="P484" s="20" t="str">
        <f t="shared" si="39"/>
        <v/>
      </c>
      <c r="Q484" s="22" t="str">
        <f>IF($A484="","",IF($J484="Yes","Short-closed",IF($O484=0,"Closed",IF(AND($I484&lt;&gt;"",Settings!$B$5&gt;$I484),"Overdue",IF($N484&gt;0,"Part received","Open")))))</f>
        <v/>
      </c>
      <c r="R484" s="22" t="str">
        <f>IF($Q484="Overdue",Settings!$B$5-$I484,"")</f>
        <v/>
      </c>
    </row>
    <row r="485" spans="1:18" x14ac:dyDescent="0.3">
      <c r="A485" s="16"/>
      <c r="B485" s="17"/>
      <c r="C485" s="16"/>
      <c r="D485" s="16"/>
      <c r="E485" s="16"/>
      <c r="F485" s="18"/>
      <c r="G485" s="19"/>
      <c r="H485" s="16"/>
      <c r="I485" s="17"/>
      <c r="J485" s="16"/>
      <c r="K485" s="20" t="str">
        <f t="shared" si="35"/>
        <v/>
      </c>
      <c r="L485" s="20" t="str">
        <f t="shared" si="36"/>
        <v/>
      </c>
      <c r="M485" s="20" t="str">
        <f t="shared" si="37"/>
        <v/>
      </c>
      <c r="N485" s="21" t="str">
        <f>IF($A485="","",SUMIFS(Receipts!$D:$D,Receipts!$B:$B,$A485,Receipts!$C:$C,$D485))</f>
        <v/>
      </c>
      <c r="O485" s="21" t="str">
        <f t="shared" si="38"/>
        <v/>
      </c>
      <c r="P485" s="20" t="str">
        <f t="shared" si="39"/>
        <v/>
      </c>
      <c r="Q485" s="22" t="str">
        <f>IF($A485="","",IF($J485="Yes","Short-closed",IF($O485=0,"Closed",IF(AND($I485&lt;&gt;"",Settings!$B$5&gt;$I485),"Overdue",IF($N485&gt;0,"Part received","Open")))))</f>
        <v/>
      </c>
      <c r="R485" s="22" t="str">
        <f>IF($Q485="Overdue",Settings!$B$5-$I485,"")</f>
        <v/>
      </c>
    </row>
    <row r="486" spans="1:18" x14ac:dyDescent="0.3">
      <c r="A486" s="16"/>
      <c r="B486" s="17"/>
      <c r="C486" s="16"/>
      <c r="D486" s="16"/>
      <c r="E486" s="16"/>
      <c r="F486" s="18"/>
      <c r="G486" s="19"/>
      <c r="H486" s="16"/>
      <c r="I486" s="17"/>
      <c r="J486" s="16"/>
      <c r="K486" s="20" t="str">
        <f t="shared" si="35"/>
        <v/>
      </c>
      <c r="L486" s="20" t="str">
        <f t="shared" si="36"/>
        <v/>
      </c>
      <c r="M486" s="20" t="str">
        <f t="shared" si="37"/>
        <v/>
      </c>
      <c r="N486" s="21" t="str">
        <f>IF($A486="","",SUMIFS(Receipts!$D:$D,Receipts!$B:$B,$A486,Receipts!$C:$C,$D486))</f>
        <v/>
      </c>
      <c r="O486" s="21" t="str">
        <f t="shared" si="38"/>
        <v/>
      </c>
      <c r="P486" s="20" t="str">
        <f t="shared" si="39"/>
        <v/>
      </c>
      <c r="Q486" s="22" t="str">
        <f>IF($A486="","",IF($J486="Yes","Short-closed",IF($O486=0,"Closed",IF(AND($I486&lt;&gt;"",Settings!$B$5&gt;$I486),"Overdue",IF($N486&gt;0,"Part received","Open")))))</f>
        <v/>
      </c>
      <c r="R486" s="22" t="str">
        <f>IF($Q486="Overdue",Settings!$B$5-$I486,"")</f>
        <v/>
      </c>
    </row>
    <row r="487" spans="1:18" x14ac:dyDescent="0.3">
      <c r="A487" s="16"/>
      <c r="B487" s="17"/>
      <c r="C487" s="16"/>
      <c r="D487" s="16"/>
      <c r="E487" s="16"/>
      <c r="F487" s="18"/>
      <c r="G487" s="19"/>
      <c r="H487" s="16"/>
      <c r="I487" s="17"/>
      <c r="J487" s="16"/>
      <c r="K487" s="20" t="str">
        <f t="shared" si="35"/>
        <v/>
      </c>
      <c r="L487" s="20" t="str">
        <f t="shared" si="36"/>
        <v/>
      </c>
      <c r="M487" s="20" t="str">
        <f t="shared" si="37"/>
        <v/>
      </c>
      <c r="N487" s="21" t="str">
        <f>IF($A487="","",SUMIFS(Receipts!$D:$D,Receipts!$B:$B,$A487,Receipts!$C:$C,$D487))</f>
        <v/>
      </c>
      <c r="O487" s="21" t="str">
        <f t="shared" si="38"/>
        <v/>
      </c>
      <c r="P487" s="20" t="str">
        <f t="shared" si="39"/>
        <v/>
      </c>
      <c r="Q487" s="22" t="str">
        <f>IF($A487="","",IF($J487="Yes","Short-closed",IF($O487=0,"Closed",IF(AND($I487&lt;&gt;"",Settings!$B$5&gt;$I487),"Overdue",IF($N487&gt;0,"Part received","Open")))))</f>
        <v/>
      </c>
      <c r="R487" s="22" t="str">
        <f>IF($Q487="Overdue",Settings!$B$5-$I487,"")</f>
        <v/>
      </c>
    </row>
    <row r="488" spans="1:18" x14ac:dyDescent="0.3">
      <c r="A488" s="16"/>
      <c r="B488" s="17"/>
      <c r="C488" s="16"/>
      <c r="D488" s="16"/>
      <c r="E488" s="16"/>
      <c r="F488" s="18"/>
      <c r="G488" s="19"/>
      <c r="H488" s="16"/>
      <c r="I488" s="17"/>
      <c r="J488" s="16"/>
      <c r="K488" s="20" t="str">
        <f t="shared" si="35"/>
        <v/>
      </c>
      <c r="L488" s="20" t="str">
        <f t="shared" si="36"/>
        <v/>
      </c>
      <c r="M488" s="20" t="str">
        <f t="shared" si="37"/>
        <v/>
      </c>
      <c r="N488" s="21" t="str">
        <f>IF($A488="","",SUMIFS(Receipts!$D:$D,Receipts!$B:$B,$A488,Receipts!$C:$C,$D488))</f>
        <v/>
      </c>
      <c r="O488" s="21" t="str">
        <f t="shared" si="38"/>
        <v/>
      </c>
      <c r="P488" s="20" t="str">
        <f t="shared" si="39"/>
        <v/>
      </c>
      <c r="Q488" s="22" t="str">
        <f>IF($A488="","",IF($J488="Yes","Short-closed",IF($O488=0,"Closed",IF(AND($I488&lt;&gt;"",Settings!$B$5&gt;$I488),"Overdue",IF($N488&gt;0,"Part received","Open")))))</f>
        <v/>
      </c>
      <c r="R488" s="22" t="str">
        <f>IF($Q488="Overdue",Settings!$B$5-$I488,"")</f>
        <v/>
      </c>
    </row>
    <row r="489" spans="1:18" x14ac:dyDescent="0.3">
      <c r="A489" s="16"/>
      <c r="B489" s="17"/>
      <c r="C489" s="16"/>
      <c r="D489" s="16"/>
      <c r="E489" s="16"/>
      <c r="F489" s="18"/>
      <c r="G489" s="19"/>
      <c r="H489" s="16"/>
      <c r="I489" s="17"/>
      <c r="J489" s="16"/>
      <c r="K489" s="20" t="str">
        <f t="shared" si="35"/>
        <v/>
      </c>
      <c r="L489" s="20" t="str">
        <f t="shared" si="36"/>
        <v/>
      </c>
      <c r="M489" s="20" t="str">
        <f t="shared" si="37"/>
        <v/>
      </c>
      <c r="N489" s="21" t="str">
        <f>IF($A489="","",SUMIFS(Receipts!$D:$D,Receipts!$B:$B,$A489,Receipts!$C:$C,$D489))</f>
        <v/>
      </c>
      <c r="O489" s="21" t="str">
        <f t="shared" si="38"/>
        <v/>
      </c>
      <c r="P489" s="20" t="str">
        <f t="shared" si="39"/>
        <v/>
      </c>
      <c r="Q489" s="22" t="str">
        <f>IF($A489="","",IF($J489="Yes","Short-closed",IF($O489=0,"Closed",IF(AND($I489&lt;&gt;"",Settings!$B$5&gt;$I489),"Overdue",IF($N489&gt;0,"Part received","Open")))))</f>
        <v/>
      </c>
      <c r="R489" s="22" t="str">
        <f>IF($Q489="Overdue",Settings!$B$5-$I489,"")</f>
        <v/>
      </c>
    </row>
    <row r="490" spans="1:18" x14ac:dyDescent="0.3">
      <c r="A490" s="16"/>
      <c r="B490" s="17"/>
      <c r="C490" s="16"/>
      <c r="D490" s="16"/>
      <c r="E490" s="16"/>
      <c r="F490" s="18"/>
      <c r="G490" s="19"/>
      <c r="H490" s="16"/>
      <c r="I490" s="17"/>
      <c r="J490" s="16"/>
      <c r="K490" s="20" t="str">
        <f t="shared" si="35"/>
        <v/>
      </c>
      <c r="L490" s="20" t="str">
        <f t="shared" si="36"/>
        <v/>
      </c>
      <c r="M490" s="20" t="str">
        <f t="shared" si="37"/>
        <v/>
      </c>
      <c r="N490" s="21" t="str">
        <f>IF($A490="","",SUMIFS(Receipts!$D:$D,Receipts!$B:$B,$A490,Receipts!$C:$C,$D490))</f>
        <v/>
      </c>
      <c r="O490" s="21" t="str">
        <f t="shared" si="38"/>
        <v/>
      </c>
      <c r="P490" s="20" t="str">
        <f t="shared" si="39"/>
        <v/>
      </c>
      <c r="Q490" s="22" t="str">
        <f>IF($A490="","",IF($J490="Yes","Short-closed",IF($O490=0,"Closed",IF(AND($I490&lt;&gt;"",Settings!$B$5&gt;$I490),"Overdue",IF($N490&gt;0,"Part received","Open")))))</f>
        <v/>
      </c>
      <c r="R490" s="22" t="str">
        <f>IF($Q490="Overdue",Settings!$B$5-$I490,"")</f>
        <v/>
      </c>
    </row>
    <row r="491" spans="1:18" x14ac:dyDescent="0.3">
      <c r="A491" s="16"/>
      <c r="B491" s="17"/>
      <c r="C491" s="16"/>
      <c r="D491" s="16"/>
      <c r="E491" s="16"/>
      <c r="F491" s="18"/>
      <c r="G491" s="19"/>
      <c r="H491" s="16"/>
      <c r="I491" s="17"/>
      <c r="J491" s="16"/>
      <c r="K491" s="20" t="str">
        <f t="shared" si="35"/>
        <v/>
      </c>
      <c r="L491" s="20" t="str">
        <f t="shared" si="36"/>
        <v/>
      </c>
      <c r="M491" s="20" t="str">
        <f t="shared" si="37"/>
        <v/>
      </c>
      <c r="N491" s="21" t="str">
        <f>IF($A491="","",SUMIFS(Receipts!$D:$D,Receipts!$B:$B,$A491,Receipts!$C:$C,$D491))</f>
        <v/>
      </c>
      <c r="O491" s="21" t="str">
        <f t="shared" si="38"/>
        <v/>
      </c>
      <c r="P491" s="20" t="str">
        <f t="shared" si="39"/>
        <v/>
      </c>
      <c r="Q491" s="22" t="str">
        <f>IF($A491="","",IF($J491="Yes","Short-closed",IF($O491=0,"Closed",IF(AND($I491&lt;&gt;"",Settings!$B$5&gt;$I491),"Overdue",IF($N491&gt;0,"Part received","Open")))))</f>
        <v/>
      </c>
      <c r="R491" s="22" t="str">
        <f>IF($Q491="Overdue",Settings!$B$5-$I491,"")</f>
        <v/>
      </c>
    </row>
    <row r="492" spans="1:18" x14ac:dyDescent="0.3">
      <c r="A492" s="16"/>
      <c r="B492" s="17"/>
      <c r="C492" s="16"/>
      <c r="D492" s="16"/>
      <c r="E492" s="16"/>
      <c r="F492" s="18"/>
      <c r="G492" s="19"/>
      <c r="H492" s="16"/>
      <c r="I492" s="17"/>
      <c r="J492" s="16"/>
      <c r="K492" s="20" t="str">
        <f t="shared" si="35"/>
        <v/>
      </c>
      <c r="L492" s="20" t="str">
        <f t="shared" si="36"/>
        <v/>
      </c>
      <c r="M492" s="20" t="str">
        <f t="shared" si="37"/>
        <v/>
      </c>
      <c r="N492" s="21" t="str">
        <f>IF($A492="","",SUMIFS(Receipts!$D:$D,Receipts!$B:$B,$A492,Receipts!$C:$C,$D492))</f>
        <v/>
      </c>
      <c r="O492" s="21" t="str">
        <f t="shared" si="38"/>
        <v/>
      </c>
      <c r="P492" s="20" t="str">
        <f t="shared" si="39"/>
        <v/>
      </c>
      <c r="Q492" s="22" t="str">
        <f>IF($A492="","",IF($J492="Yes","Short-closed",IF($O492=0,"Closed",IF(AND($I492&lt;&gt;"",Settings!$B$5&gt;$I492),"Overdue",IF($N492&gt;0,"Part received","Open")))))</f>
        <v/>
      </c>
      <c r="R492" s="22" t="str">
        <f>IF($Q492="Overdue",Settings!$B$5-$I492,"")</f>
        <v/>
      </c>
    </row>
    <row r="493" spans="1:18" x14ac:dyDescent="0.3">
      <c r="A493" s="16"/>
      <c r="B493" s="17"/>
      <c r="C493" s="16"/>
      <c r="D493" s="16"/>
      <c r="E493" s="16"/>
      <c r="F493" s="18"/>
      <c r="G493" s="19"/>
      <c r="H493" s="16"/>
      <c r="I493" s="17"/>
      <c r="J493" s="16"/>
      <c r="K493" s="20" t="str">
        <f t="shared" si="35"/>
        <v/>
      </c>
      <c r="L493" s="20" t="str">
        <f t="shared" si="36"/>
        <v/>
      </c>
      <c r="M493" s="20" t="str">
        <f t="shared" si="37"/>
        <v/>
      </c>
      <c r="N493" s="21" t="str">
        <f>IF($A493="","",SUMIFS(Receipts!$D:$D,Receipts!$B:$B,$A493,Receipts!$C:$C,$D493))</f>
        <v/>
      </c>
      <c r="O493" s="21" t="str">
        <f t="shared" si="38"/>
        <v/>
      </c>
      <c r="P493" s="20" t="str">
        <f t="shared" si="39"/>
        <v/>
      </c>
      <c r="Q493" s="22" t="str">
        <f>IF($A493="","",IF($J493="Yes","Short-closed",IF($O493=0,"Closed",IF(AND($I493&lt;&gt;"",Settings!$B$5&gt;$I493),"Overdue",IF($N493&gt;0,"Part received","Open")))))</f>
        <v/>
      </c>
      <c r="R493" s="22" t="str">
        <f>IF($Q493="Overdue",Settings!$B$5-$I493,"")</f>
        <v/>
      </c>
    </row>
    <row r="494" spans="1:18" x14ac:dyDescent="0.3">
      <c r="A494" s="16"/>
      <c r="B494" s="17"/>
      <c r="C494" s="16"/>
      <c r="D494" s="16"/>
      <c r="E494" s="16"/>
      <c r="F494" s="18"/>
      <c r="G494" s="19"/>
      <c r="H494" s="16"/>
      <c r="I494" s="17"/>
      <c r="J494" s="16"/>
      <c r="K494" s="20" t="str">
        <f t="shared" si="35"/>
        <v/>
      </c>
      <c r="L494" s="20" t="str">
        <f t="shared" si="36"/>
        <v/>
      </c>
      <c r="M494" s="20" t="str">
        <f t="shared" si="37"/>
        <v/>
      </c>
      <c r="N494" s="21" t="str">
        <f>IF($A494="","",SUMIFS(Receipts!$D:$D,Receipts!$B:$B,$A494,Receipts!$C:$C,$D494))</f>
        <v/>
      </c>
      <c r="O494" s="21" t="str">
        <f t="shared" si="38"/>
        <v/>
      </c>
      <c r="P494" s="20" t="str">
        <f t="shared" si="39"/>
        <v/>
      </c>
      <c r="Q494" s="22" t="str">
        <f>IF($A494="","",IF($J494="Yes","Short-closed",IF($O494=0,"Closed",IF(AND($I494&lt;&gt;"",Settings!$B$5&gt;$I494),"Overdue",IF($N494&gt;0,"Part received","Open")))))</f>
        <v/>
      </c>
      <c r="R494" s="22" t="str">
        <f>IF($Q494="Overdue",Settings!$B$5-$I494,"")</f>
        <v/>
      </c>
    </row>
    <row r="495" spans="1:18" x14ac:dyDescent="0.3">
      <c r="A495" s="16"/>
      <c r="B495" s="17"/>
      <c r="C495" s="16"/>
      <c r="D495" s="16"/>
      <c r="E495" s="16"/>
      <c r="F495" s="18"/>
      <c r="G495" s="19"/>
      <c r="H495" s="16"/>
      <c r="I495" s="17"/>
      <c r="J495" s="16"/>
      <c r="K495" s="20" t="str">
        <f t="shared" si="35"/>
        <v/>
      </c>
      <c r="L495" s="20" t="str">
        <f t="shared" si="36"/>
        <v/>
      </c>
      <c r="M495" s="20" t="str">
        <f t="shared" si="37"/>
        <v/>
      </c>
      <c r="N495" s="21" t="str">
        <f>IF($A495="","",SUMIFS(Receipts!$D:$D,Receipts!$B:$B,$A495,Receipts!$C:$C,$D495))</f>
        <v/>
      </c>
      <c r="O495" s="21" t="str">
        <f t="shared" si="38"/>
        <v/>
      </c>
      <c r="P495" s="20" t="str">
        <f t="shared" si="39"/>
        <v/>
      </c>
      <c r="Q495" s="22" t="str">
        <f>IF($A495="","",IF($J495="Yes","Short-closed",IF($O495=0,"Closed",IF(AND($I495&lt;&gt;"",Settings!$B$5&gt;$I495),"Overdue",IF($N495&gt;0,"Part received","Open")))))</f>
        <v/>
      </c>
      <c r="R495" s="22" t="str">
        <f>IF($Q495="Overdue",Settings!$B$5-$I495,"")</f>
        <v/>
      </c>
    </row>
    <row r="496" spans="1:18" x14ac:dyDescent="0.3">
      <c r="A496" s="16"/>
      <c r="B496" s="17"/>
      <c r="C496" s="16"/>
      <c r="D496" s="16"/>
      <c r="E496" s="16"/>
      <c r="F496" s="18"/>
      <c r="G496" s="19"/>
      <c r="H496" s="16"/>
      <c r="I496" s="17"/>
      <c r="J496" s="16"/>
      <c r="K496" s="20" t="str">
        <f t="shared" si="35"/>
        <v/>
      </c>
      <c r="L496" s="20" t="str">
        <f t="shared" si="36"/>
        <v/>
      </c>
      <c r="M496" s="20" t="str">
        <f t="shared" si="37"/>
        <v/>
      </c>
      <c r="N496" s="21" t="str">
        <f>IF($A496="","",SUMIFS(Receipts!$D:$D,Receipts!$B:$B,$A496,Receipts!$C:$C,$D496))</f>
        <v/>
      </c>
      <c r="O496" s="21" t="str">
        <f t="shared" si="38"/>
        <v/>
      </c>
      <c r="P496" s="20" t="str">
        <f t="shared" si="39"/>
        <v/>
      </c>
      <c r="Q496" s="22" t="str">
        <f>IF($A496="","",IF($J496="Yes","Short-closed",IF($O496=0,"Closed",IF(AND($I496&lt;&gt;"",Settings!$B$5&gt;$I496),"Overdue",IF($N496&gt;0,"Part received","Open")))))</f>
        <v/>
      </c>
      <c r="R496" s="22" t="str">
        <f>IF($Q496="Overdue",Settings!$B$5-$I496,"")</f>
        <v/>
      </c>
    </row>
    <row r="497" spans="1:18" x14ac:dyDescent="0.3">
      <c r="A497" s="16"/>
      <c r="B497" s="17"/>
      <c r="C497" s="16"/>
      <c r="D497" s="16"/>
      <c r="E497" s="16"/>
      <c r="F497" s="18"/>
      <c r="G497" s="19"/>
      <c r="H497" s="16"/>
      <c r="I497" s="17"/>
      <c r="J497" s="16"/>
      <c r="K497" s="20" t="str">
        <f t="shared" si="35"/>
        <v/>
      </c>
      <c r="L497" s="20" t="str">
        <f t="shared" si="36"/>
        <v/>
      </c>
      <c r="M497" s="20" t="str">
        <f t="shared" si="37"/>
        <v/>
      </c>
      <c r="N497" s="21" t="str">
        <f>IF($A497="","",SUMIFS(Receipts!$D:$D,Receipts!$B:$B,$A497,Receipts!$C:$C,$D497))</f>
        <v/>
      </c>
      <c r="O497" s="21" t="str">
        <f t="shared" si="38"/>
        <v/>
      </c>
      <c r="P497" s="20" t="str">
        <f t="shared" si="39"/>
        <v/>
      </c>
      <c r="Q497" s="22" t="str">
        <f>IF($A497="","",IF($J497="Yes","Short-closed",IF($O497=0,"Closed",IF(AND($I497&lt;&gt;"",Settings!$B$5&gt;$I497),"Overdue",IF($N497&gt;0,"Part received","Open")))))</f>
        <v/>
      </c>
      <c r="R497" s="22" t="str">
        <f>IF($Q497="Overdue",Settings!$B$5-$I497,"")</f>
        <v/>
      </c>
    </row>
    <row r="498" spans="1:18" x14ac:dyDescent="0.3">
      <c r="A498" s="16"/>
      <c r="B498" s="17"/>
      <c r="C498" s="16"/>
      <c r="D498" s="16"/>
      <c r="E498" s="16"/>
      <c r="F498" s="18"/>
      <c r="G498" s="19"/>
      <c r="H498" s="16"/>
      <c r="I498" s="17"/>
      <c r="J498" s="16"/>
      <c r="K498" s="20" t="str">
        <f t="shared" si="35"/>
        <v/>
      </c>
      <c r="L498" s="20" t="str">
        <f t="shared" si="36"/>
        <v/>
      </c>
      <c r="M498" s="20" t="str">
        <f t="shared" si="37"/>
        <v/>
      </c>
      <c r="N498" s="21" t="str">
        <f>IF($A498="","",SUMIFS(Receipts!$D:$D,Receipts!$B:$B,$A498,Receipts!$C:$C,$D498))</f>
        <v/>
      </c>
      <c r="O498" s="21" t="str">
        <f t="shared" si="38"/>
        <v/>
      </c>
      <c r="P498" s="20" t="str">
        <f t="shared" si="39"/>
        <v/>
      </c>
      <c r="Q498" s="22" t="str">
        <f>IF($A498="","",IF($J498="Yes","Short-closed",IF($O498=0,"Closed",IF(AND($I498&lt;&gt;"",Settings!$B$5&gt;$I498),"Overdue",IF($N498&gt;0,"Part received","Open")))))</f>
        <v/>
      </c>
      <c r="R498" s="22" t="str">
        <f>IF($Q498="Overdue",Settings!$B$5-$I498,"")</f>
        <v/>
      </c>
    </row>
    <row r="499" spans="1:18" x14ac:dyDescent="0.3">
      <c r="A499" s="16"/>
      <c r="B499" s="17"/>
      <c r="C499" s="16"/>
      <c r="D499" s="16"/>
      <c r="E499" s="16"/>
      <c r="F499" s="18"/>
      <c r="G499" s="19"/>
      <c r="H499" s="16"/>
      <c r="I499" s="17"/>
      <c r="J499" s="16"/>
      <c r="K499" s="20" t="str">
        <f t="shared" si="35"/>
        <v/>
      </c>
      <c r="L499" s="20" t="str">
        <f t="shared" si="36"/>
        <v/>
      </c>
      <c r="M499" s="20" t="str">
        <f t="shared" si="37"/>
        <v/>
      </c>
      <c r="N499" s="21" t="str">
        <f>IF($A499="","",SUMIFS(Receipts!$D:$D,Receipts!$B:$B,$A499,Receipts!$C:$C,$D499))</f>
        <v/>
      </c>
      <c r="O499" s="21" t="str">
        <f t="shared" si="38"/>
        <v/>
      </c>
      <c r="P499" s="20" t="str">
        <f t="shared" si="39"/>
        <v/>
      </c>
      <c r="Q499" s="22" t="str">
        <f>IF($A499="","",IF($J499="Yes","Short-closed",IF($O499=0,"Closed",IF(AND($I499&lt;&gt;"",Settings!$B$5&gt;$I499),"Overdue",IF($N499&gt;0,"Part received","Open")))))</f>
        <v/>
      </c>
      <c r="R499" s="22" t="str">
        <f>IF($Q499="Overdue",Settings!$B$5-$I499,"")</f>
        <v/>
      </c>
    </row>
    <row r="500" spans="1:18" x14ac:dyDescent="0.3">
      <c r="A500" s="16"/>
      <c r="B500" s="17"/>
      <c r="C500" s="16"/>
      <c r="D500" s="16"/>
      <c r="E500" s="16"/>
      <c r="F500" s="18"/>
      <c r="G500" s="19"/>
      <c r="H500" s="16"/>
      <c r="I500" s="17"/>
      <c r="J500" s="16"/>
      <c r="K500" s="20" t="str">
        <f t="shared" si="35"/>
        <v/>
      </c>
      <c r="L500" s="20" t="str">
        <f t="shared" si="36"/>
        <v/>
      </c>
      <c r="M500" s="20" t="str">
        <f t="shared" si="37"/>
        <v/>
      </c>
      <c r="N500" s="21" t="str">
        <f>IF($A500="","",SUMIFS(Receipts!$D:$D,Receipts!$B:$B,$A500,Receipts!$C:$C,$D500))</f>
        <v/>
      </c>
      <c r="O500" s="21" t="str">
        <f t="shared" si="38"/>
        <v/>
      </c>
      <c r="P500" s="20" t="str">
        <f t="shared" si="39"/>
        <v/>
      </c>
      <c r="Q500" s="22" t="str">
        <f>IF($A500="","",IF($J500="Yes","Short-closed",IF($O500=0,"Closed",IF(AND($I500&lt;&gt;"",Settings!$B$5&gt;$I500),"Overdue",IF($N500&gt;0,"Part received","Open")))))</f>
        <v/>
      </c>
      <c r="R500" s="22" t="str">
        <f>IF($Q500="Overdue",Settings!$B$5-$I500,"")</f>
        <v/>
      </c>
    </row>
    <row r="501" spans="1:18" x14ac:dyDescent="0.3">
      <c r="A501" s="16"/>
      <c r="B501" s="17"/>
      <c r="C501" s="16"/>
      <c r="D501" s="16"/>
      <c r="E501" s="16"/>
      <c r="F501" s="18"/>
      <c r="G501" s="19"/>
      <c r="H501" s="16"/>
      <c r="I501" s="17"/>
      <c r="J501" s="16"/>
      <c r="K501" s="20" t="str">
        <f t="shared" si="35"/>
        <v/>
      </c>
      <c r="L501" s="20" t="str">
        <f t="shared" si="36"/>
        <v/>
      </c>
      <c r="M501" s="20" t="str">
        <f t="shared" si="37"/>
        <v/>
      </c>
      <c r="N501" s="21" t="str">
        <f>IF($A501="","",SUMIFS(Receipts!$D:$D,Receipts!$B:$B,$A501,Receipts!$C:$C,$D501))</f>
        <v/>
      </c>
      <c r="O501" s="21" t="str">
        <f t="shared" si="38"/>
        <v/>
      </c>
      <c r="P501" s="20" t="str">
        <f t="shared" si="39"/>
        <v/>
      </c>
      <c r="Q501" s="22" t="str">
        <f>IF($A501="","",IF($J501="Yes","Short-closed",IF($O501=0,"Closed",IF(AND($I501&lt;&gt;"",Settings!$B$5&gt;$I501),"Overdue",IF($N501&gt;0,"Part received","Open")))))</f>
        <v/>
      </c>
      <c r="R501" s="22" t="str">
        <f>IF($Q501="Overdue",Settings!$B$5-$I501,"")</f>
        <v/>
      </c>
    </row>
    <row r="502" spans="1:18" x14ac:dyDescent="0.3">
      <c r="A502" s="16"/>
      <c r="B502" s="17"/>
      <c r="C502" s="16"/>
      <c r="D502" s="16"/>
      <c r="E502" s="16"/>
      <c r="F502" s="18"/>
      <c r="G502" s="19"/>
      <c r="H502" s="16"/>
      <c r="I502" s="17"/>
      <c r="J502" s="16"/>
      <c r="K502" s="20" t="str">
        <f t="shared" si="35"/>
        <v/>
      </c>
      <c r="L502" s="20" t="str">
        <f t="shared" si="36"/>
        <v/>
      </c>
      <c r="M502" s="20" t="str">
        <f t="shared" si="37"/>
        <v/>
      </c>
      <c r="N502" s="21" t="str">
        <f>IF($A502="","",SUMIFS(Receipts!$D:$D,Receipts!$B:$B,$A502,Receipts!$C:$C,$D502))</f>
        <v/>
      </c>
      <c r="O502" s="21" t="str">
        <f t="shared" si="38"/>
        <v/>
      </c>
      <c r="P502" s="20" t="str">
        <f t="shared" si="39"/>
        <v/>
      </c>
      <c r="Q502" s="22" t="str">
        <f>IF($A502="","",IF($J502="Yes","Short-closed",IF($O502=0,"Closed",IF(AND($I502&lt;&gt;"",Settings!$B$5&gt;$I502),"Overdue",IF($N502&gt;0,"Part received","Open")))))</f>
        <v/>
      </c>
      <c r="R502" s="22" t="str">
        <f>IF($Q502="Overdue",Settings!$B$5-$I502,"")</f>
        <v/>
      </c>
    </row>
    <row r="503" spans="1:18" x14ac:dyDescent="0.3">
      <c r="A503" s="16"/>
      <c r="B503" s="17"/>
      <c r="C503" s="16"/>
      <c r="D503" s="16"/>
      <c r="E503" s="16"/>
      <c r="F503" s="18"/>
      <c r="G503" s="19"/>
      <c r="H503" s="16"/>
      <c r="I503" s="17"/>
      <c r="J503" s="16"/>
      <c r="K503" s="20" t="str">
        <f t="shared" si="35"/>
        <v/>
      </c>
      <c r="L503" s="20" t="str">
        <f t="shared" si="36"/>
        <v/>
      </c>
      <c r="M503" s="20" t="str">
        <f t="shared" si="37"/>
        <v/>
      </c>
      <c r="N503" s="21" t="str">
        <f>IF($A503="","",SUMIFS(Receipts!$D:$D,Receipts!$B:$B,$A503,Receipts!$C:$C,$D503))</f>
        <v/>
      </c>
      <c r="O503" s="21" t="str">
        <f t="shared" si="38"/>
        <v/>
      </c>
      <c r="P503" s="20" t="str">
        <f t="shared" si="39"/>
        <v/>
      </c>
      <c r="Q503" s="22" t="str">
        <f>IF($A503="","",IF($J503="Yes","Short-closed",IF($O503=0,"Closed",IF(AND($I503&lt;&gt;"",Settings!$B$5&gt;$I503),"Overdue",IF($N503&gt;0,"Part received","Open")))))</f>
        <v/>
      </c>
      <c r="R503" s="22" t="str">
        <f>IF($Q503="Overdue",Settings!$B$5-$I503,"")</f>
        <v/>
      </c>
    </row>
  </sheetData>
  <autoFilter ref="A3:R503" xr:uid="{00000000-0009-0000-0000-000003000000}"/>
  <conditionalFormatting sqref="A4:R503">
    <cfRule type="expression" dxfId="3" priority="1">
      <formula>$Q4="Overdue"</formula>
    </cfRule>
    <cfRule type="expression" dxfId="2" priority="2">
      <formula>OR($Q4="Closed",$Q4="Short-closed")</formula>
    </cfRule>
  </conditionalFormatting>
  <pageMargins left="0.4" right="0.4" top="1" bottom="1" header="0.5" footer="0.5"/>
  <pageSetup paperSize="9" fitToHeight="0" orientation="landscape"/>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showInputMessage="1" promptTitle="Pick from the list" prompt="Pick a supplier from the Suppliers sheet" xr:uid="{00000000-0002-0000-0300-000000000000}">
          <x14:formula1>
            <xm:f>Suppliers!$A$4:$A$203</xm:f>
          </x14:formula1>
          <xm:sqref>C4:C503</xm:sqref>
        </x14:dataValidation>
        <x14:dataValidation type="list" allowBlank="1" showInputMessage="1" promptTitle="Pick from the list" prompt="Yes = the balance will not come; stop showing it as pending" xr:uid="{00000000-0002-0000-0300-000001000000}">
          <x14:formula1>
            <xm:f>Lists!$A$1:$A$1</xm:f>
          </x14:formula1>
          <xm:sqref>J4:J503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2563EB"/>
    <pageSetUpPr fitToPage="1"/>
  </sheetPr>
  <dimension ref="A1:G1003"/>
  <sheetViews>
    <sheetView showGridLines="0" workbookViewId="0">
      <pane ySplit="3" topLeftCell="A4" activePane="bottomLeft" state="frozen"/>
      <selection pane="bottomLeft"/>
    </sheetView>
  </sheetViews>
  <sheetFormatPr defaultRowHeight="14.4" x14ac:dyDescent="0.3"/>
  <cols>
    <col min="1" max="1" width="12" customWidth="1"/>
    <col min="2" max="2" width="11" customWidth="1"/>
    <col min="3" max="3" width="30" customWidth="1"/>
    <col min="4" max="4" width="10" customWidth="1"/>
    <col min="5" max="5" width="16" customWidth="1"/>
    <col min="6" max="6" width="26" customWidth="1"/>
    <col min="7" max="7" width="16" customWidth="1"/>
  </cols>
  <sheetData>
    <row r="1" spans="1:7" ht="25.95" customHeight="1" x14ac:dyDescent="0.4">
      <c r="A1" s="1" t="s">
        <v>74</v>
      </c>
    </row>
    <row r="2" spans="1:7" x14ac:dyDescent="0.3">
      <c r="A2" s="2" t="s">
        <v>75</v>
      </c>
    </row>
    <row r="3" spans="1:7" ht="31.95" customHeight="1" x14ac:dyDescent="0.3">
      <c r="A3" s="15" t="s">
        <v>76</v>
      </c>
      <c r="B3" s="15" t="s">
        <v>48</v>
      </c>
      <c r="C3" s="15" t="s">
        <v>50</v>
      </c>
      <c r="D3" s="15" t="s">
        <v>77</v>
      </c>
      <c r="E3" s="15" t="s">
        <v>78</v>
      </c>
      <c r="F3" s="15" t="s">
        <v>79</v>
      </c>
      <c r="G3" s="15" t="s">
        <v>80</v>
      </c>
    </row>
    <row r="4" spans="1:7" x14ac:dyDescent="0.3">
      <c r="A4" s="17">
        <v>46299</v>
      </c>
      <c r="B4" s="16" t="s">
        <v>60</v>
      </c>
      <c r="C4" s="16" t="s">
        <v>61</v>
      </c>
      <c r="D4" s="18">
        <v>2500</v>
      </c>
      <c r="E4" s="16" t="s">
        <v>81</v>
      </c>
      <c r="F4" s="16" t="s">
        <v>82</v>
      </c>
      <c r="G4" s="22" t="str">
        <f>IF($B4="","",IF(COUNTIFS(Orders!$A:$A,$B4,Orders!$D:$D,$C4)&gt;0,"OK","No such PO line"))</f>
        <v>OK</v>
      </c>
    </row>
    <row r="5" spans="1:7" x14ac:dyDescent="0.3">
      <c r="A5" s="17">
        <v>46302</v>
      </c>
      <c r="B5" s="16" t="s">
        <v>60</v>
      </c>
      <c r="C5" s="16" t="s">
        <v>63</v>
      </c>
      <c r="D5" s="18">
        <v>700</v>
      </c>
      <c r="E5" s="16" t="s">
        <v>83</v>
      </c>
      <c r="F5" s="16" t="s">
        <v>84</v>
      </c>
      <c r="G5" s="22" t="str">
        <f>IF($B5="","",IF(COUNTIFS(Orders!$A:$A,$B5,Orders!$D:$D,$C5)&gt;0,"OK","No such PO line"))</f>
        <v>OK</v>
      </c>
    </row>
    <row r="6" spans="1:7" x14ac:dyDescent="0.3">
      <c r="A6" s="17">
        <v>46317</v>
      </c>
      <c r="B6" s="16" t="s">
        <v>64</v>
      </c>
      <c r="C6" s="16" t="s">
        <v>65</v>
      </c>
      <c r="D6" s="18">
        <v>250</v>
      </c>
      <c r="E6" s="16" t="s">
        <v>85</v>
      </c>
      <c r="F6" s="16"/>
      <c r="G6" s="22" t="str">
        <f>IF($B6="","",IF(COUNTIFS(Orders!$A:$A,$B6,Orders!$D:$D,$C6)&gt;0,"OK","No such PO line"))</f>
        <v>OK</v>
      </c>
    </row>
    <row r="7" spans="1:7" x14ac:dyDescent="0.3">
      <c r="A7" s="17">
        <v>46324</v>
      </c>
      <c r="B7" s="16" t="s">
        <v>68</v>
      </c>
      <c r="C7" s="16" t="s">
        <v>69</v>
      </c>
      <c r="D7" s="18">
        <v>1000</v>
      </c>
      <c r="E7" s="16" t="s">
        <v>86</v>
      </c>
      <c r="F7" s="16"/>
      <c r="G7" s="22" t="str">
        <f>IF($B7="","",IF(COUNTIFS(Orders!$A:$A,$B7,Orders!$D:$D,$C7)&gt;0,"OK","No such PO line"))</f>
        <v>OK</v>
      </c>
    </row>
    <row r="8" spans="1:7" x14ac:dyDescent="0.3">
      <c r="A8" s="17">
        <v>46325</v>
      </c>
      <c r="B8" s="16" t="s">
        <v>70</v>
      </c>
      <c r="C8" s="16" t="s">
        <v>72</v>
      </c>
      <c r="D8" s="18">
        <v>120</v>
      </c>
      <c r="E8" s="16" t="s">
        <v>87</v>
      </c>
      <c r="F8" s="16" t="s">
        <v>88</v>
      </c>
      <c r="G8" s="22" t="str">
        <f>IF($B8="","",IF(COUNTIFS(Orders!$A:$A,$B8,Orders!$D:$D,$C8)&gt;0,"OK","No such PO line"))</f>
        <v>OK</v>
      </c>
    </row>
    <row r="9" spans="1:7" x14ac:dyDescent="0.3">
      <c r="A9" s="17"/>
      <c r="B9" s="16"/>
      <c r="C9" s="16"/>
      <c r="D9" s="18"/>
      <c r="E9" s="16"/>
      <c r="F9" s="16"/>
      <c r="G9" s="22" t="str">
        <f>IF($B9="","",IF(COUNTIFS(Orders!$A:$A,$B9,Orders!$D:$D,$C9)&gt;0,"OK","No such PO line"))</f>
        <v/>
      </c>
    </row>
    <row r="10" spans="1:7" x14ac:dyDescent="0.3">
      <c r="A10" s="17"/>
      <c r="B10" s="16"/>
      <c r="C10" s="16"/>
      <c r="D10" s="18"/>
      <c r="E10" s="16"/>
      <c r="F10" s="16"/>
      <c r="G10" s="22" t="str">
        <f>IF($B10="","",IF(COUNTIFS(Orders!$A:$A,$B10,Orders!$D:$D,$C10)&gt;0,"OK","No such PO line"))</f>
        <v/>
      </c>
    </row>
    <row r="11" spans="1:7" x14ac:dyDescent="0.3">
      <c r="A11" s="17"/>
      <c r="B11" s="16"/>
      <c r="C11" s="16"/>
      <c r="D11" s="18"/>
      <c r="E11" s="16"/>
      <c r="F11" s="16"/>
      <c r="G11" s="22" t="str">
        <f>IF($B11="","",IF(COUNTIFS(Orders!$A:$A,$B11,Orders!$D:$D,$C11)&gt;0,"OK","No such PO line"))</f>
        <v/>
      </c>
    </row>
    <row r="12" spans="1:7" x14ac:dyDescent="0.3">
      <c r="A12" s="17"/>
      <c r="B12" s="16"/>
      <c r="C12" s="16"/>
      <c r="D12" s="18"/>
      <c r="E12" s="16"/>
      <c r="F12" s="16"/>
      <c r="G12" s="22" t="str">
        <f>IF($B12="","",IF(COUNTIFS(Orders!$A:$A,$B12,Orders!$D:$D,$C12)&gt;0,"OK","No such PO line"))</f>
        <v/>
      </c>
    </row>
    <row r="13" spans="1:7" x14ac:dyDescent="0.3">
      <c r="A13" s="17"/>
      <c r="B13" s="16"/>
      <c r="C13" s="16"/>
      <c r="D13" s="18"/>
      <c r="E13" s="16"/>
      <c r="F13" s="16"/>
      <c r="G13" s="22" t="str">
        <f>IF($B13="","",IF(COUNTIFS(Orders!$A:$A,$B13,Orders!$D:$D,$C13)&gt;0,"OK","No such PO line"))</f>
        <v/>
      </c>
    </row>
    <row r="14" spans="1:7" x14ac:dyDescent="0.3">
      <c r="A14" s="17"/>
      <c r="B14" s="16"/>
      <c r="C14" s="16"/>
      <c r="D14" s="18"/>
      <c r="E14" s="16"/>
      <c r="F14" s="16"/>
      <c r="G14" s="22" t="str">
        <f>IF($B14="","",IF(COUNTIFS(Orders!$A:$A,$B14,Orders!$D:$D,$C14)&gt;0,"OK","No such PO line"))</f>
        <v/>
      </c>
    </row>
    <row r="15" spans="1:7" x14ac:dyDescent="0.3">
      <c r="A15" s="17"/>
      <c r="B15" s="16"/>
      <c r="C15" s="16"/>
      <c r="D15" s="18"/>
      <c r="E15" s="16"/>
      <c r="F15" s="16"/>
      <c r="G15" s="22" t="str">
        <f>IF($B15="","",IF(COUNTIFS(Orders!$A:$A,$B15,Orders!$D:$D,$C15)&gt;0,"OK","No such PO line"))</f>
        <v/>
      </c>
    </row>
    <row r="16" spans="1:7" x14ac:dyDescent="0.3">
      <c r="A16" s="17"/>
      <c r="B16" s="16"/>
      <c r="C16" s="16"/>
      <c r="D16" s="18"/>
      <c r="E16" s="16"/>
      <c r="F16" s="16"/>
      <c r="G16" s="22" t="str">
        <f>IF($B16="","",IF(COUNTIFS(Orders!$A:$A,$B16,Orders!$D:$D,$C16)&gt;0,"OK","No such PO line"))</f>
        <v/>
      </c>
    </row>
    <row r="17" spans="1:7" x14ac:dyDescent="0.3">
      <c r="A17" s="17"/>
      <c r="B17" s="16"/>
      <c r="C17" s="16"/>
      <c r="D17" s="18"/>
      <c r="E17" s="16"/>
      <c r="F17" s="16"/>
      <c r="G17" s="22" t="str">
        <f>IF($B17="","",IF(COUNTIFS(Orders!$A:$A,$B17,Orders!$D:$D,$C17)&gt;0,"OK","No such PO line"))</f>
        <v/>
      </c>
    </row>
    <row r="18" spans="1:7" x14ac:dyDescent="0.3">
      <c r="A18" s="17"/>
      <c r="B18" s="16"/>
      <c r="C18" s="16"/>
      <c r="D18" s="18"/>
      <c r="E18" s="16"/>
      <c r="F18" s="16"/>
      <c r="G18" s="22" t="str">
        <f>IF($B18="","",IF(COUNTIFS(Orders!$A:$A,$B18,Orders!$D:$D,$C18)&gt;0,"OK","No such PO line"))</f>
        <v/>
      </c>
    </row>
    <row r="19" spans="1:7" x14ac:dyDescent="0.3">
      <c r="A19" s="17"/>
      <c r="B19" s="16"/>
      <c r="C19" s="16"/>
      <c r="D19" s="18"/>
      <c r="E19" s="16"/>
      <c r="F19" s="16"/>
      <c r="G19" s="22" t="str">
        <f>IF($B19="","",IF(COUNTIFS(Orders!$A:$A,$B19,Orders!$D:$D,$C19)&gt;0,"OK","No such PO line"))</f>
        <v/>
      </c>
    </row>
    <row r="20" spans="1:7" x14ac:dyDescent="0.3">
      <c r="A20" s="17"/>
      <c r="B20" s="16"/>
      <c r="C20" s="16"/>
      <c r="D20" s="18"/>
      <c r="E20" s="16"/>
      <c r="F20" s="16"/>
      <c r="G20" s="22" t="str">
        <f>IF($B20="","",IF(COUNTIFS(Orders!$A:$A,$B20,Orders!$D:$D,$C20)&gt;0,"OK","No such PO line"))</f>
        <v/>
      </c>
    </row>
    <row r="21" spans="1:7" x14ac:dyDescent="0.3">
      <c r="A21" s="17"/>
      <c r="B21" s="16"/>
      <c r="C21" s="16"/>
      <c r="D21" s="18"/>
      <c r="E21" s="16"/>
      <c r="F21" s="16"/>
      <c r="G21" s="22" t="str">
        <f>IF($B21="","",IF(COUNTIFS(Orders!$A:$A,$B21,Orders!$D:$D,$C21)&gt;0,"OK","No such PO line"))</f>
        <v/>
      </c>
    </row>
    <row r="22" spans="1:7" x14ac:dyDescent="0.3">
      <c r="A22" s="17"/>
      <c r="B22" s="16"/>
      <c r="C22" s="16"/>
      <c r="D22" s="18"/>
      <c r="E22" s="16"/>
      <c r="F22" s="16"/>
      <c r="G22" s="22" t="str">
        <f>IF($B22="","",IF(COUNTIFS(Orders!$A:$A,$B22,Orders!$D:$D,$C22)&gt;0,"OK","No such PO line"))</f>
        <v/>
      </c>
    </row>
    <row r="23" spans="1:7" x14ac:dyDescent="0.3">
      <c r="A23" s="17"/>
      <c r="B23" s="16"/>
      <c r="C23" s="16"/>
      <c r="D23" s="18"/>
      <c r="E23" s="16"/>
      <c r="F23" s="16"/>
      <c r="G23" s="22" t="str">
        <f>IF($B23="","",IF(COUNTIFS(Orders!$A:$A,$B23,Orders!$D:$D,$C23)&gt;0,"OK","No such PO line"))</f>
        <v/>
      </c>
    </row>
    <row r="24" spans="1:7" x14ac:dyDescent="0.3">
      <c r="A24" s="17"/>
      <c r="B24" s="16"/>
      <c r="C24" s="16"/>
      <c r="D24" s="18"/>
      <c r="E24" s="16"/>
      <c r="F24" s="16"/>
      <c r="G24" s="22" t="str">
        <f>IF($B24="","",IF(COUNTIFS(Orders!$A:$A,$B24,Orders!$D:$D,$C24)&gt;0,"OK","No such PO line"))</f>
        <v/>
      </c>
    </row>
    <row r="25" spans="1:7" x14ac:dyDescent="0.3">
      <c r="A25" s="17"/>
      <c r="B25" s="16"/>
      <c r="C25" s="16"/>
      <c r="D25" s="18"/>
      <c r="E25" s="16"/>
      <c r="F25" s="16"/>
      <c r="G25" s="22" t="str">
        <f>IF($B25="","",IF(COUNTIFS(Orders!$A:$A,$B25,Orders!$D:$D,$C25)&gt;0,"OK","No such PO line"))</f>
        <v/>
      </c>
    </row>
    <row r="26" spans="1:7" x14ac:dyDescent="0.3">
      <c r="A26" s="17"/>
      <c r="B26" s="16"/>
      <c r="C26" s="16"/>
      <c r="D26" s="18"/>
      <c r="E26" s="16"/>
      <c r="F26" s="16"/>
      <c r="G26" s="22" t="str">
        <f>IF($B26="","",IF(COUNTIFS(Orders!$A:$A,$B26,Orders!$D:$D,$C26)&gt;0,"OK","No such PO line"))</f>
        <v/>
      </c>
    </row>
    <row r="27" spans="1:7" x14ac:dyDescent="0.3">
      <c r="A27" s="17"/>
      <c r="B27" s="16"/>
      <c r="C27" s="16"/>
      <c r="D27" s="18"/>
      <c r="E27" s="16"/>
      <c r="F27" s="16"/>
      <c r="G27" s="22" t="str">
        <f>IF($B27="","",IF(COUNTIFS(Orders!$A:$A,$B27,Orders!$D:$D,$C27)&gt;0,"OK","No such PO line"))</f>
        <v/>
      </c>
    </row>
    <row r="28" spans="1:7" x14ac:dyDescent="0.3">
      <c r="A28" s="17"/>
      <c r="B28" s="16"/>
      <c r="C28" s="16"/>
      <c r="D28" s="18"/>
      <c r="E28" s="16"/>
      <c r="F28" s="16"/>
      <c r="G28" s="22" t="str">
        <f>IF($B28="","",IF(COUNTIFS(Orders!$A:$A,$B28,Orders!$D:$D,$C28)&gt;0,"OK","No such PO line"))</f>
        <v/>
      </c>
    </row>
    <row r="29" spans="1:7" x14ac:dyDescent="0.3">
      <c r="A29" s="17"/>
      <c r="B29" s="16"/>
      <c r="C29" s="16"/>
      <c r="D29" s="18"/>
      <c r="E29" s="16"/>
      <c r="F29" s="16"/>
      <c r="G29" s="22" t="str">
        <f>IF($B29="","",IF(COUNTIFS(Orders!$A:$A,$B29,Orders!$D:$D,$C29)&gt;0,"OK","No such PO line"))</f>
        <v/>
      </c>
    </row>
    <row r="30" spans="1:7" x14ac:dyDescent="0.3">
      <c r="A30" s="17"/>
      <c r="B30" s="16"/>
      <c r="C30" s="16"/>
      <c r="D30" s="18"/>
      <c r="E30" s="16"/>
      <c r="F30" s="16"/>
      <c r="G30" s="22" t="str">
        <f>IF($B30="","",IF(COUNTIFS(Orders!$A:$A,$B30,Orders!$D:$D,$C30)&gt;0,"OK","No such PO line"))</f>
        <v/>
      </c>
    </row>
    <row r="31" spans="1:7" x14ac:dyDescent="0.3">
      <c r="A31" s="17"/>
      <c r="B31" s="16"/>
      <c r="C31" s="16"/>
      <c r="D31" s="18"/>
      <c r="E31" s="16"/>
      <c r="F31" s="16"/>
      <c r="G31" s="22" t="str">
        <f>IF($B31="","",IF(COUNTIFS(Orders!$A:$A,$B31,Orders!$D:$D,$C31)&gt;0,"OK","No such PO line"))</f>
        <v/>
      </c>
    </row>
    <row r="32" spans="1:7" x14ac:dyDescent="0.3">
      <c r="A32" s="17"/>
      <c r="B32" s="16"/>
      <c r="C32" s="16"/>
      <c r="D32" s="18"/>
      <c r="E32" s="16"/>
      <c r="F32" s="16"/>
      <c r="G32" s="22" t="str">
        <f>IF($B32="","",IF(COUNTIFS(Orders!$A:$A,$B32,Orders!$D:$D,$C32)&gt;0,"OK","No such PO line"))</f>
        <v/>
      </c>
    </row>
    <row r="33" spans="1:7" x14ac:dyDescent="0.3">
      <c r="A33" s="17"/>
      <c r="B33" s="16"/>
      <c r="C33" s="16"/>
      <c r="D33" s="18"/>
      <c r="E33" s="16"/>
      <c r="F33" s="16"/>
      <c r="G33" s="22" t="str">
        <f>IF($B33="","",IF(COUNTIFS(Orders!$A:$A,$B33,Orders!$D:$D,$C33)&gt;0,"OK","No such PO line"))</f>
        <v/>
      </c>
    </row>
    <row r="34" spans="1:7" x14ac:dyDescent="0.3">
      <c r="A34" s="17"/>
      <c r="B34" s="16"/>
      <c r="C34" s="16"/>
      <c r="D34" s="18"/>
      <c r="E34" s="16"/>
      <c r="F34" s="16"/>
      <c r="G34" s="22" t="str">
        <f>IF($B34="","",IF(COUNTIFS(Orders!$A:$A,$B34,Orders!$D:$D,$C34)&gt;0,"OK","No such PO line"))</f>
        <v/>
      </c>
    </row>
    <row r="35" spans="1:7" x14ac:dyDescent="0.3">
      <c r="A35" s="17"/>
      <c r="B35" s="16"/>
      <c r="C35" s="16"/>
      <c r="D35" s="18"/>
      <c r="E35" s="16"/>
      <c r="F35" s="16"/>
      <c r="G35" s="22" t="str">
        <f>IF($B35="","",IF(COUNTIFS(Orders!$A:$A,$B35,Orders!$D:$D,$C35)&gt;0,"OK","No such PO line"))</f>
        <v/>
      </c>
    </row>
    <row r="36" spans="1:7" x14ac:dyDescent="0.3">
      <c r="A36" s="17"/>
      <c r="B36" s="16"/>
      <c r="C36" s="16"/>
      <c r="D36" s="18"/>
      <c r="E36" s="16"/>
      <c r="F36" s="16"/>
      <c r="G36" s="22" t="str">
        <f>IF($B36="","",IF(COUNTIFS(Orders!$A:$A,$B36,Orders!$D:$D,$C36)&gt;0,"OK","No such PO line"))</f>
        <v/>
      </c>
    </row>
    <row r="37" spans="1:7" x14ac:dyDescent="0.3">
      <c r="A37" s="17"/>
      <c r="B37" s="16"/>
      <c r="C37" s="16"/>
      <c r="D37" s="18"/>
      <c r="E37" s="16"/>
      <c r="F37" s="16"/>
      <c r="G37" s="22" t="str">
        <f>IF($B37="","",IF(COUNTIFS(Orders!$A:$A,$B37,Orders!$D:$D,$C37)&gt;0,"OK","No such PO line"))</f>
        <v/>
      </c>
    </row>
    <row r="38" spans="1:7" x14ac:dyDescent="0.3">
      <c r="A38" s="17"/>
      <c r="B38" s="16"/>
      <c r="C38" s="16"/>
      <c r="D38" s="18"/>
      <c r="E38" s="16"/>
      <c r="F38" s="16"/>
      <c r="G38" s="22" t="str">
        <f>IF($B38="","",IF(COUNTIFS(Orders!$A:$A,$B38,Orders!$D:$D,$C38)&gt;0,"OK","No such PO line"))</f>
        <v/>
      </c>
    </row>
    <row r="39" spans="1:7" x14ac:dyDescent="0.3">
      <c r="A39" s="17"/>
      <c r="B39" s="16"/>
      <c r="C39" s="16"/>
      <c r="D39" s="18"/>
      <c r="E39" s="16"/>
      <c r="F39" s="16"/>
      <c r="G39" s="22" t="str">
        <f>IF($B39="","",IF(COUNTIFS(Orders!$A:$A,$B39,Orders!$D:$D,$C39)&gt;0,"OK","No such PO line"))</f>
        <v/>
      </c>
    </row>
    <row r="40" spans="1:7" x14ac:dyDescent="0.3">
      <c r="A40" s="17"/>
      <c r="B40" s="16"/>
      <c r="C40" s="16"/>
      <c r="D40" s="18"/>
      <c r="E40" s="16"/>
      <c r="F40" s="16"/>
      <c r="G40" s="22" t="str">
        <f>IF($B40="","",IF(COUNTIFS(Orders!$A:$A,$B40,Orders!$D:$D,$C40)&gt;0,"OK","No such PO line"))</f>
        <v/>
      </c>
    </row>
    <row r="41" spans="1:7" x14ac:dyDescent="0.3">
      <c r="A41" s="17"/>
      <c r="B41" s="16"/>
      <c r="C41" s="16"/>
      <c r="D41" s="18"/>
      <c r="E41" s="16"/>
      <c r="F41" s="16"/>
      <c r="G41" s="22" t="str">
        <f>IF($B41="","",IF(COUNTIFS(Orders!$A:$A,$B41,Orders!$D:$D,$C41)&gt;0,"OK","No such PO line"))</f>
        <v/>
      </c>
    </row>
    <row r="42" spans="1:7" x14ac:dyDescent="0.3">
      <c r="A42" s="17"/>
      <c r="B42" s="16"/>
      <c r="C42" s="16"/>
      <c r="D42" s="18"/>
      <c r="E42" s="16"/>
      <c r="F42" s="16"/>
      <c r="G42" s="22" t="str">
        <f>IF($B42="","",IF(COUNTIFS(Orders!$A:$A,$B42,Orders!$D:$D,$C42)&gt;0,"OK","No such PO line"))</f>
        <v/>
      </c>
    </row>
    <row r="43" spans="1:7" x14ac:dyDescent="0.3">
      <c r="A43" s="17"/>
      <c r="B43" s="16"/>
      <c r="C43" s="16"/>
      <c r="D43" s="18"/>
      <c r="E43" s="16"/>
      <c r="F43" s="16"/>
      <c r="G43" s="22" t="str">
        <f>IF($B43="","",IF(COUNTIFS(Orders!$A:$A,$B43,Orders!$D:$D,$C43)&gt;0,"OK","No such PO line"))</f>
        <v/>
      </c>
    </row>
    <row r="44" spans="1:7" x14ac:dyDescent="0.3">
      <c r="A44" s="17"/>
      <c r="B44" s="16"/>
      <c r="C44" s="16"/>
      <c r="D44" s="18"/>
      <c r="E44" s="16"/>
      <c r="F44" s="16"/>
      <c r="G44" s="22" t="str">
        <f>IF($B44="","",IF(COUNTIFS(Orders!$A:$A,$B44,Orders!$D:$D,$C44)&gt;0,"OK","No such PO line"))</f>
        <v/>
      </c>
    </row>
    <row r="45" spans="1:7" x14ac:dyDescent="0.3">
      <c r="A45" s="17"/>
      <c r="B45" s="16"/>
      <c r="C45" s="16"/>
      <c r="D45" s="18"/>
      <c r="E45" s="16"/>
      <c r="F45" s="16"/>
      <c r="G45" s="22" t="str">
        <f>IF($B45="","",IF(COUNTIFS(Orders!$A:$A,$B45,Orders!$D:$D,$C45)&gt;0,"OK","No such PO line"))</f>
        <v/>
      </c>
    </row>
    <row r="46" spans="1:7" x14ac:dyDescent="0.3">
      <c r="A46" s="17"/>
      <c r="B46" s="16"/>
      <c r="C46" s="16"/>
      <c r="D46" s="18"/>
      <c r="E46" s="16"/>
      <c r="F46" s="16"/>
      <c r="G46" s="22" t="str">
        <f>IF($B46="","",IF(COUNTIFS(Orders!$A:$A,$B46,Orders!$D:$D,$C46)&gt;0,"OK","No such PO line"))</f>
        <v/>
      </c>
    </row>
    <row r="47" spans="1:7" x14ac:dyDescent="0.3">
      <c r="A47" s="17"/>
      <c r="B47" s="16"/>
      <c r="C47" s="16"/>
      <c r="D47" s="18"/>
      <c r="E47" s="16"/>
      <c r="F47" s="16"/>
      <c r="G47" s="22" t="str">
        <f>IF($B47="","",IF(COUNTIFS(Orders!$A:$A,$B47,Orders!$D:$D,$C47)&gt;0,"OK","No such PO line"))</f>
        <v/>
      </c>
    </row>
    <row r="48" spans="1:7" x14ac:dyDescent="0.3">
      <c r="A48" s="17"/>
      <c r="B48" s="16"/>
      <c r="C48" s="16"/>
      <c r="D48" s="18"/>
      <c r="E48" s="16"/>
      <c r="F48" s="16"/>
      <c r="G48" s="22" t="str">
        <f>IF($B48="","",IF(COUNTIFS(Orders!$A:$A,$B48,Orders!$D:$D,$C48)&gt;0,"OK","No such PO line"))</f>
        <v/>
      </c>
    </row>
    <row r="49" spans="1:7" x14ac:dyDescent="0.3">
      <c r="A49" s="17"/>
      <c r="B49" s="16"/>
      <c r="C49" s="16"/>
      <c r="D49" s="18"/>
      <c r="E49" s="16"/>
      <c r="F49" s="16"/>
      <c r="G49" s="22" t="str">
        <f>IF($B49="","",IF(COUNTIFS(Orders!$A:$A,$B49,Orders!$D:$D,$C49)&gt;0,"OK","No such PO line"))</f>
        <v/>
      </c>
    </row>
    <row r="50" spans="1:7" x14ac:dyDescent="0.3">
      <c r="A50" s="17"/>
      <c r="B50" s="16"/>
      <c r="C50" s="16"/>
      <c r="D50" s="18"/>
      <c r="E50" s="16"/>
      <c r="F50" s="16"/>
      <c r="G50" s="22" t="str">
        <f>IF($B50="","",IF(COUNTIFS(Orders!$A:$A,$B50,Orders!$D:$D,$C50)&gt;0,"OK","No such PO line"))</f>
        <v/>
      </c>
    </row>
    <row r="51" spans="1:7" x14ac:dyDescent="0.3">
      <c r="A51" s="17"/>
      <c r="B51" s="16"/>
      <c r="C51" s="16"/>
      <c r="D51" s="18"/>
      <c r="E51" s="16"/>
      <c r="F51" s="16"/>
      <c r="G51" s="22" t="str">
        <f>IF($B51="","",IF(COUNTIFS(Orders!$A:$A,$B51,Orders!$D:$D,$C51)&gt;0,"OK","No such PO line"))</f>
        <v/>
      </c>
    </row>
    <row r="52" spans="1:7" x14ac:dyDescent="0.3">
      <c r="A52" s="17"/>
      <c r="B52" s="16"/>
      <c r="C52" s="16"/>
      <c r="D52" s="18"/>
      <c r="E52" s="16"/>
      <c r="F52" s="16"/>
      <c r="G52" s="22" t="str">
        <f>IF($B52="","",IF(COUNTIFS(Orders!$A:$A,$B52,Orders!$D:$D,$C52)&gt;0,"OK","No such PO line"))</f>
        <v/>
      </c>
    </row>
    <row r="53" spans="1:7" x14ac:dyDescent="0.3">
      <c r="A53" s="17"/>
      <c r="B53" s="16"/>
      <c r="C53" s="16"/>
      <c r="D53" s="18"/>
      <c r="E53" s="16"/>
      <c r="F53" s="16"/>
      <c r="G53" s="22" t="str">
        <f>IF($B53="","",IF(COUNTIFS(Orders!$A:$A,$B53,Orders!$D:$D,$C53)&gt;0,"OK","No such PO line"))</f>
        <v/>
      </c>
    </row>
    <row r="54" spans="1:7" x14ac:dyDescent="0.3">
      <c r="A54" s="17"/>
      <c r="B54" s="16"/>
      <c r="C54" s="16"/>
      <c r="D54" s="18"/>
      <c r="E54" s="16"/>
      <c r="F54" s="16"/>
      <c r="G54" s="22" t="str">
        <f>IF($B54="","",IF(COUNTIFS(Orders!$A:$A,$B54,Orders!$D:$D,$C54)&gt;0,"OK","No such PO line"))</f>
        <v/>
      </c>
    </row>
    <row r="55" spans="1:7" x14ac:dyDescent="0.3">
      <c r="A55" s="17"/>
      <c r="B55" s="16"/>
      <c r="C55" s="16"/>
      <c r="D55" s="18"/>
      <c r="E55" s="16"/>
      <c r="F55" s="16"/>
      <c r="G55" s="22" t="str">
        <f>IF($B55="","",IF(COUNTIFS(Orders!$A:$A,$B55,Orders!$D:$D,$C55)&gt;0,"OK","No such PO line"))</f>
        <v/>
      </c>
    </row>
    <row r="56" spans="1:7" x14ac:dyDescent="0.3">
      <c r="A56" s="17"/>
      <c r="B56" s="16"/>
      <c r="C56" s="16"/>
      <c r="D56" s="18"/>
      <c r="E56" s="16"/>
      <c r="F56" s="16"/>
      <c r="G56" s="22" t="str">
        <f>IF($B56="","",IF(COUNTIFS(Orders!$A:$A,$B56,Orders!$D:$D,$C56)&gt;0,"OK","No such PO line"))</f>
        <v/>
      </c>
    </row>
    <row r="57" spans="1:7" x14ac:dyDescent="0.3">
      <c r="A57" s="17"/>
      <c r="B57" s="16"/>
      <c r="C57" s="16"/>
      <c r="D57" s="18"/>
      <c r="E57" s="16"/>
      <c r="F57" s="16"/>
      <c r="G57" s="22" t="str">
        <f>IF($B57="","",IF(COUNTIFS(Orders!$A:$A,$B57,Orders!$D:$D,$C57)&gt;0,"OK","No such PO line"))</f>
        <v/>
      </c>
    </row>
    <row r="58" spans="1:7" x14ac:dyDescent="0.3">
      <c r="A58" s="17"/>
      <c r="B58" s="16"/>
      <c r="C58" s="16"/>
      <c r="D58" s="18"/>
      <c r="E58" s="16"/>
      <c r="F58" s="16"/>
      <c r="G58" s="22" t="str">
        <f>IF($B58="","",IF(COUNTIFS(Orders!$A:$A,$B58,Orders!$D:$D,$C58)&gt;0,"OK","No such PO line"))</f>
        <v/>
      </c>
    </row>
    <row r="59" spans="1:7" x14ac:dyDescent="0.3">
      <c r="A59" s="17"/>
      <c r="B59" s="16"/>
      <c r="C59" s="16"/>
      <c r="D59" s="18"/>
      <c r="E59" s="16"/>
      <c r="F59" s="16"/>
      <c r="G59" s="22" t="str">
        <f>IF($B59="","",IF(COUNTIFS(Orders!$A:$A,$B59,Orders!$D:$D,$C59)&gt;0,"OK","No such PO line"))</f>
        <v/>
      </c>
    </row>
    <row r="60" spans="1:7" x14ac:dyDescent="0.3">
      <c r="A60" s="17"/>
      <c r="B60" s="16"/>
      <c r="C60" s="16"/>
      <c r="D60" s="18"/>
      <c r="E60" s="16"/>
      <c r="F60" s="16"/>
      <c r="G60" s="22" t="str">
        <f>IF($B60="","",IF(COUNTIFS(Orders!$A:$A,$B60,Orders!$D:$D,$C60)&gt;0,"OK","No such PO line"))</f>
        <v/>
      </c>
    </row>
    <row r="61" spans="1:7" x14ac:dyDescent="0.3">
      <c r="A61" s="17"/>
      <c r="B61" s="16"/>
      <c r="C61" s="16"/>
      <c r="D61" s="18"/>
      <c r="E61" s="16"/>
      <c r="F61" s="16"/>
      <c r="G61" s="22" t="str">
        <f>IF($B61="","",IF(COUNTIFS(Orders!$A:$A,$B61,Orders!$D:$D,$C61)&gt;0,"OK","No such PO line"))</f>
        <v/>
      </c>
    </row>
    <row r="62" spans="1:7" x14ac:dyDescent="0.3">
      <c r="A62" s="17"/>
      <c r="B62" s="16"/>
      <c r="C62" s="16"/>
      <c r="D62" s="18"/>
      <c r="E62" s="16"/>
      <c r="F62" s="16"/>
      <c r="G62" s="22" t="str">
        <f>IF($B62="","",IF(COUNTIFS(Orders!$A:$A,$B62,Orders!$D:$D,$C62)&gt;0,"OK","No such PO line"))</f>
        <v/>
      </c>
    </row>
    <row r="63" spans="1:7" x14ac:dyDescent="0.3">
      <c r="A63" s="17"/>
      <c r="B63" s="16"/>
      <c r="C63" s="16"/>
      <c r="D63" s="18"/>
      <c r="E63" s="16"/>
      <c r="F63" s="16"/>
      <c r="G63" s="22" t="str">
        <f>IF($B63="","",IF(COUNTIFS(Orders!$A:$A,$B63,Orders!$D:$D,$C63)&gt;0,"OK","No such PO line"))</f>
        <v/>
      </c>
    </row>
    <row r="64" spans="1:7" x14ac:dyDescent="0.3">
      <c r="A64" s="17"/>
      <c r="B64" s="16"/>
      <c r="C64" s="16"/>
      <c r="D64" s="18"/>
      <c r="E64" s="16"/>
      <c r="F64" s="16"/>
      <c r="G64" s="22" t="str">
        <f>IF($B64="","",IF(COUNTIFS(Orders!$A:$A,$B64,Orders!$D:$D,$C64)&gt;0,"OK","No such PO line"))</f>
        <v/>
      </c>
    </row>
    <row r="65" spans="1:7" x14ac:dyDescent="0.3">
      <c r="A65" s="17"/>
      <c r="B65" s="16"/>
      <c r="C65" s="16"/>
      <c r="D65" s="18"/>
      <c r="E65" s="16"/>
      <c r="F65" s="16"/>
      <c r="G65" s="22" t="str">
        <f>IF($B65="","",IF(COUNTIFS(Orders!$A:$A,$B65,Orders!$D:$D,$C65)&gt;0,"OK","No such PO line"))</f>
        <v/>
      </c>
    </row>
    <row r="66" spans="1:7" x14ac:dyDescent="0.3">
      <c r="A66" s="17"/>
      <c r="B66" s="16"/>
      <c r="C66" s="16"/>
      <c r="D66" s="18"/>
      <c r="E66" s="16"/>
      <c r="F66" s="16"/>
      <c r="G66" s="22" t="str">
        <f>IF($B66="","",IF(COUNTIFS(Orders!$A:$A,$B66,Orders!$D:$D,$C66)&gt;0,"OK","No such PO line"))</f>
        <v/>
      </c>
    </row>
    <row r="67" spans="1:7" x14ac:dyDescent="0.3">
      <c r="A67" s="17"/>
      <c r="B67" s="16"/>
      <c r="C67" s="16"/>
      <c r="D67" s="18"/>
      <c r="E67" s="16"/>
      <c r="F67" s="16"/>
      <c r="G67" s="22" t="str">
        <f>IF($B67="","",IF(COUNTIFS(Orders!$A:$A,$B67,Orders!$D:$D,$C67)&gt;0,"OK","No such PO line"))</f>
        <v/>
      </c>
    </row>
    <row r="68" spans="1:7" x14ac:dyDescent="0.3">
      <c r="A68" s="17"/>
      <c r="B68" s="16"/>
      <c r="C68" s="16"/>
      <c r="D68" s="18"/>
      <c r="E68" s="16"/>
      <c r="F68" s="16"/>
      <c r="G68" s="22" t="str">
        <f>IF($B68="","",IF(COUNTIFS(Orders!$A:$A,$B68,Orders!$D:$D,$C68)&gt;0,"OK","No such PO line"))</f>
        <v/>
      </c>
    </row>
    <row r="69" spans="1:7" x14ac:dyDescent="0.3">
      <c r="A69" s="17"/>
      <c r="B69" s="16"/>
      <c r="C69" s="16"/>
      <c r="D69" s="18"/>
      <c r="E69" s="16"/>
      <c r="F69" s="16"/>
      <c r="G69" s="22" t="str">
        <f>IF($B69="","",IF(COUNTIFS(Orders!$A:$A,$B69,Orders!$D:$D,$C69)&gt;0,"OK","No such PO line"))</f>
        <v/>
      </c>
    </row>
    <row r="70" spans="1:7" x14ac:dyDescent="0.3">
      <c r="A70" s="17"/>
      <c r="B70" s="16"/>
      <c r="C70" s="16"/>
      <c r="D70" s="18"/>
      <c r="E70" s="16"/>
      <c r="F70" s="16"/>
      <c r="G70" s="22" t="str">
        <f>IF($B70="","",IF(COUNTIFS(Orders!$A:$A,$B70,Orders!$D:$D,$C70)&gt;0,"OK","No such PO line"))</f>
        <v/>
      </c>
    </row>
    <row r="71" spans="1:7" x14ac:dyDescent="0.3">
      <c r="A71" s="17"/>
      <c r="B71" s="16"/>
      <c r="C71" s="16"/>
      <c r="D71" s="18"/>
      <c r="E71" s="16"/>
      <c r="F71" s="16"/>
      <c r="G71" s="22" t="str">
        <f>IF($B71="","",IF(COUNTIFS(Orders!$A:$A,$B71,Orders!$D:$D,$C71)&gt;0,"OK","No such PO line"))</f>
        <v/>
      </c>
    </row>
    <row r="72" spans="1:7" x14ac:dyDescent="0.3">
      <c r="A72" s="17"/>
      <c r="B72" s="16"/>
      <c r="C72" s="16"/>
      <c r="D72" s="18"/>
      <c r="E72" s="16"/>
      <c r="F72" s="16"/>
      <c r="G72" s="22" t="str">
        <f>IF($B72="","",IF(COUNTIFS(Orders!$A:$A,$B72,Orders!$D:$D,$C72)&gt;0,"OK","No such PO line"))</f>
        <v/>
      </c>
    </row>
    <row r="73" spans="1:7" x14ac:dyDescent="0.3">
      <c r="A73" s="17"/>
      <c r="B73" s="16"/>
      <c r="C73" s="16"/>
      <c r="D73" s="18"/>
      <c r="E73" s="16"/>
      <c r="F73" s="16"/>
      <c r="G73" s="22" t="str">
        <f>IF($B73="","",IF(COUNTIFS(Orders!$A:$A,$B73,Orders!$D:$D,$C73)&gt;0,"OK","No such PO line"))</f>
        <v/>
      </c>
    </row>
    <row r="74" spans="1:7" x14ac:dyDescent="0.3">
      <c r="A74" s="17"/>
      <c r="B74" s="16"/>
      <c r="C74" s="16"/>
      <c r="D74" s="18"/>
      <c r="E74" s="16"/>
      <c r="F74" s="16"/>
      <c r="G74" s="22" t="str">
        <f>IF($B74="","",IF(COUNTIFS(Orders!$A:$A,$B74,Orders!$D:$D,$C74)&gt;0,"OK","No such PO line"))</f>
        <v/>
      </c>
    </row>
    <row r="75" spans="1:7" x14ac:dyDescent="0.3">
      <c r="A75" s="17"/>
      <c r="B75" s="16"/>
      <c r="C75" s="16"/>
      <c r="D75" s="18"/>
      <c r="E75" s="16"/>
      <c r="F75" s="16"/>
      <c r="G75" s="22" t="str">
        <f>IF($B75="","",IF(COUNTIFS(Orders!$A:$A,$B75,Orders!$D:$D,$C75)&gt;0,"OK","No such PO line"))</f>
        <v/>
      </c>
    </row>
    <row r="76" spans="1:7" x14ac:dyDescent="0.3">
      <c r="A76" s="17"/>
      <c r="B76" s="16"/>
      <c r="C76" s="16"/>
      <c r="D76" s="18"/>
      <c r="E76" s="16"/>
      <c r="F76" s="16"/>
      <c r="G76" s="22" t="str">
        <f>IF($B76="","",IF(COUNTIFS(Orders!$A:$A,$B76,Orders!$D:$D,$C76)&gt;0,"OK","No such PO line"))</f>
        <v/>
      </c>
    </row>
    <row r="77" spans="1:7" x14ac:dyDescent="0.3">
      <c r="A77" s="17"/>
      <c r="B77" s="16"/>
      <c r="C77" s="16"/>
      <c r="D77" s="18"/>
      <c r="E77" s="16"/>
      <c r="F77" s="16"/>
      <c r="G77" s="22" t="str">
        <f>IF($B77="","",IF(COUNTIFS(Orders!$A:$A,$B77,Orders!$D:$D,$C77)&gt;0,"OK","No such PO line"))</f>
        <v/>
      </c>
    </row>
    <row r="78" spans="1:7" x14ac:dyDescent="0.3">
      <c r="A78" s="17"/>
      <c r="B78" s="16"/>
      <c r="C78" s="16"/>
      <c r="D78" s="18"/>
      <c r="E78" s="16"/>
      <c r="F78" s="16"/>
      <c r="G78" s="22" t="str">
        <f>IF($B78="","",IF(COUNTIFS(Orders!$A:$A,$B78,Orders!$D:$D,$C78)&gt;0,"OK","No such PO line"))</f>
        <v/>
      </c>
    </row>
    <row r="79" spans="1:7" x14ac:dyDescent="0.3">
      <c r="A79" s="17"/>
      <c r="B79" s="16"/>
      <c r="C79" s="16"/>
      <c r="D79" s="18"/>
      <c r="E79" s="16"/>
      <c r="F79" s="16"/>
      <c r="G79" s="22" t="str">
        <f>IF($B79="","",IF(COUNTIFS(Orders!$A:$A,$B79,Orders!$D:$D,$C79)&gt;0,"OK","No such PO line"))</f>
        <v/>
      </c>
    </row>
    <row r="80" spans="1:7" x14ac:dyDescent="0.3">
      <c r="A80" s="17"/>
      <c r="B80" s="16"/>
      <c r="C80" s="16"/>
      <c r="D80" s="18"/>
      <c r="E80" s="16"/>
      <c r="F80" s="16"/>
      <c r="G80" s="22" t="str">
        <f>IF($B80="","",IF(COUNTIFS(Orders!$A:$A,$B80,Orders!$D:$D,$C80)&gt;0,"OK","No such PO line"))</f>
        <v/>
      </c>
    </row>
    <row r="81" spans="1:7" x14ac:dyDescent="0.3">
      <c r="A81" s="17"/>
      <c r="B81" s="16"/>
      <c r="C81" s="16"/>
      <c r="D81" s="18"/>
      <c r="E81" s="16"/>
      <c r="F81" s="16"/>
      <c r="G81" s="22" t="str">
        <f>IF($B81="","",IF(COUNTIFS(Orders!$A:$A,$B81,Orders!$D:$D,$C81)&gt;0,"OK","No such PO line"))</f>
        <v/>
      </c>
    </row>
    <row r="82" spans="1:7" x14ac:dyDescent="0.3">
      <c r="A82" s="17"/>
      <c r="B82" s="16"/>
      <c r="C82" s="16"/>
      <c r="D82" s="18"/>
      <c r="E82" s="16"/>
      <c r="F82" s="16"/>
      <c r="G82" s="22" t="str">
        <f>IF($B82="","",IF(COUNTIFS(Orders!$A:$A,$B82,Orders!$D:$D,$C82)&gt;0,"OK","No such PO line"))</f>
        <v/>
      </c>
    </row>
    <row r="83" spans="1:7" x14ac:dyDescent="0.3">
      <c r="A83" s="17"/>
      <c r="B83" s="16"/>
      <c r="C83" s="16"/>
      <c r="D83" s="18"/>
      <c r="E83" s="16"/>
      <c r="F83" s="16"/>
      <c r="G83" s="22" t="str">
        <f>IF($B83="","",IF(COUNTIFS(Orders!$A:$A,$B83,Orders!$D:$D,$C83)&gt;0,"OK","No such PO line"))</f>
        <v/>
      </c>
    </row>
    <row r="84" spans="1:7" x14ac:dyDescent="0.3">
      <c r="A84" s="17"/>
      <c r="B84" s="16"/>
      <c r="C84" s="16"/>
      <c r="D84" s="18"/>
      <c r="E84" s="16"/>
      <c r="F84" s="16"/>
      <c r="G84" s="22" t="str">
        <f>IF($B84="","",IF(COUNTIFS(Orders!$A:$A,$B84,Orders!$D:$D,$C84)&gt;0,"OK","No such PO line"))</f>
        <v/>
      </c>
    </row>
    <row r="85" spans="1:7" x14ac:dyDescent="0.3">
      <c r="A85" s="17"/>
      <c r="B85" s="16"/>
      <c r="C85" s="16"/>
      <c r="D85" s="18"/>
      <c r="E85" s="16"/>
      <c r="F85" s="16"/>
      <c r="G85" s="22" t="str">
        <f>IF($B85="","",IF(COUNTIFS(Orders!$A:$A,$B85,Orders!$D:$D,$C85)&gt;0,"OK","No such PO line"))</f>
        <v/>
      </c>
    </row>
    <row r="86" spans="1:7" x14ac:dyDescent="0.3">
      <c r="A86" s="17"/>
      <c r="B86" s="16"/>
      <c r="C86" s="16"/>
      <c r="D86" s="18"/>
      <c r="E86" s="16"/>
      <c r="F86" s="16"/>
      <c r="G86" s="22" t="str">
        <f>IF($B86="","",IF(COUNTIFS(Orders!$A:$A,$B86,Orders!$D:$D,$C86)&gt;0,"OK","No such PO line"))</f>
        <v/>
      </c>
    </row>
    <row r="87" spans="1:7" x14ac:dyDescent="0.3">
      <c r="A87" s="17"/>
      <c r="B87" s="16"/>
      <c r="C87" s="16"/>
      <c r="D87" s="18"/>
      <c r="E87" s="16"/>
      <c r="F87" s="16"/>
      <c r="G87" s="22" t="str">
        <f>IF($B87="","",IF(COUNTIFS(Orders!$A:$A,$B87,Orders!$D:$D,$C87)&gt;0,"OK","No such PO line"))</f>
        <v/>
      </c>
    </row>
    <row r="88" spans="1:7" x14ac:dyDescent="0.3">
      <c r="A88" s="17"/>
      <c r="B88" s="16"/>
      <c r="C88" s="16"/>
      <c r="D88" s="18"/>
      <c r="E88" s="16"/>
      <c r="F88" s="16"/>
      <c r="G88" s="22" t="str">
        <f>IF($B88="","",IF(COUNTIFS(Orders!$A:$A,$B88,Orders!$D:$D,$C88)&gt;0,"OK","No such PO line"))</f>
        <v/>
      </c>
    </row>
    <row r="89" spans="1:7" x14ac:dyDescent="0.3">
      <c r="A89" s="17"/>
      <c r="B89" s="16"/>
      <c r="C89" s="16"/>
      <c r="D89" s="18"/>
      <c r="E89" s="16"/>
      <c r="F89" s="16"/>
      <c r="G89" s="22" t="str">
        <f>IF($B89="","",IF(COUNTIFS(Orders!$A:$A,$B89,Orders!$D:$D,$C89)&gt;0,"OK","No such PO line"))</f>
        <v/>
      </c>
    </row>
    <row r="90" spans="1:7" x14ac:dyDescent="0.3">
      <c r="A90" s="17"/>
      <c r="B90" s="16"/>
      <c r="C90" s="16"/>
      <c r="D90" s="18"/>
      <c r="E90" s="16"/>
      <c r="F90" s="16"/>
      <c r="G90" s="22" t="str">
        <f>IF($B90="","",IF(COUNTIFS(Orders!$A:$A,$B90,Orders!$D:$D,$C90)&gt;0,"OK","No such PO line"))</f>
        <v/>
      </c>
    </row>
    <row r="91" spans="1:7" x14ac:dyDescent="0.3">
      <c r="A91" s="17"/>
      <c r="B91" s="16"/>
      <c r="C91" s="16"/>
      <c r="D91" s="18"/>
      <c r="E91" s="16"/>
      <c r="F91" s="16"/>
      <c r="G91" s="22" t="str">
        <f>IF($B91="","",IF(COUNTIFS(Orders!$A:$A,$B91,Orders!$D:$D,$C91)&gt;0,"OK","No such PO line"))</f>
        <v/>
      </c>
    </row>
    <row r="92" spans="1:7" x14ac:dyDescent="0.3">
      <c r="A92" s="17"/>
      <c r="B92" s="16"/>
      <c r="C92" s="16"/>
      <c r="D92" s="18"/>
      <c r="E92" s="16"/>
      <c r="F92" s="16"/>
      <c r="G92" s="22" t="str">
        <f>IF($B92="","",IF(COUNTIFS(Orders!$A:$A,$B92,Orders!$D:$D,$C92)&gt;0,"OK","No such PO line"))</f>
        <v/>
      </c>
    </row>
    <row r="93" spans="1:7" x14ac:dyDescent="0.3">
      <c r="A93" s="17"/>
      <c r="B93" s="16"/>
      <c r="C93" s="16"/>
      <c r="D93" s="18"/>
      <c r="E93" s="16"/>
      <c r="F93" s="16"/>
      <c r="G93" s="22" t="str">
        <f>IF($B93="","",IF(COUNTIFS(Orders!$A:$A,$B93,Orders!$D:$D,$C93)&gt;0,"OK","No such PO line"))</f>
        <v/>
      </c>
    </row>
    <row r="94" spans="1:7" x14ac:dyDescent="0.3">
      <c r="A94" s="17"/>
      <c r="B94" s="16"/>
      <c r="C94" s="16"/>
      <c r="D94" s="18"/>
      <c r="E94" s="16"/>
      <c r="F94" s="16"/>
      <c r="G94" s="22" t="str">
        <f>IF($B94="","",IF(COUNTIFS(Orders!$A:$A,$B94,Orders!$D:$D,$C94)&gt;0,"OK","No such PO line"))</f>
        <v/>
      </c>
    </row>
    <row r="95" spans="1:7" x14ac:dyDescent="0.3">
      <c r="A95" s="17"/>
      <c r="B95" s="16"/>
      <c r="C95" s="16"/>
      <c r="D95" s="18"/>
      <c r="E95" s="16"/>
      <c r="F95" s="16"/>
      <c r="G95" s="22" t="str">
        <f>IF($B95="","",IF(COUNTIFS(Orders!$A:$A,$B95,Orders!$D:$D,$C95)&gt;0,"OK","No such PO line"))</f>
        <v/>
      </c>
    </row>
    <row r="96" spans="1:7" x14ac:dyDescent="0.3">
      <c r="A96" s="17"/>
      <c r="B96" s="16"/>
      <c r="C96" s="16"/>
      <c r="D96" s="18"/>
      <c r="E96" s="16"/>
      <c r="F96" s="16"/>
      <c r="G96" s="22" t="str">
        <f>IF($B96="","",IF(COUNTIFS(Orders!$A:$A,$B96,Orders!$D:$D,$C96)&gt;0,"OK","No such PO line"))</f>
        <v/>
      </c>
    </row>
    <row r="97" spans="1:7" x14ac:dyDescent="0.3">
      <c r="A97" s="17"/>
      <c r="B97" s="16"/>
      <c r="C97" s="16"/>
      <c r="D97" s="18"/>
      <c r="E97" s="16"/>
      <c r="F97" s="16"/>
      <c r="G97" s="22" t="str">
        <f>IF($B97="","",IF(COUNTIFS(Orders!$A:$A,$B97,Orders!$D:$D,$C97)&gt;0,"OK","No such PO line"))</f>
        <v/>
      </c>
    </row>
    <row r="98" spans="1:7" x14ac:dyDescent="0.3">
      <c r="A98" s="17"/>
      <c r="B98" s="16"/>
      <c r="C98" s="16"/>
      <c r="D98" s="18"/>
      <c r="E98" s="16"/>
      <c r="F98" s="16"/>
      <c r="G98" s="22" t="str">
        <f>IF($B98="","",IF(COUNTIFS(Orders!$A:$A,$B98,Orders!$D:$D,$C98)&gt;0,"OK","No such PO line"))</f>
        <v/>
      </c>
    </row>
    <row r="99" spans="1:7" x14ac:dyDescent="0.3">
      <c r="A99" s="17"/>
      <c r="B99" s="16"/>
      <c r="C99" s="16"/>
      <c r="D99" s="18"/>
      <c r="E99" s="16"/>
      <c r="F99" s="16"/>
      <c r="G99" s="22" t="str">
        <f>IF($B99="","",IF(COUNTIFS(Orders!$A:$A,$B99,Orders!$D:$D,$C99)&gt;0,"OK","No such PO line"))</f>
        <v/>
      </c>
    </row>
    <row r="100" spans="1:7" x14ac:dyDescent="0.3">
      <c r="A100" s="17"/>
      <c r="B100" s="16"/>
      <c r="C100" s="16"/>
      <c r="D100" s="18"/>
      <c r="E100" s="16"/>
      <c r="F100" s="16"/>
      <c r="G100" s="22" t="str">
        <f>IF($B100="","",IF(COUNTIFS(Orders!$A:$A,$B100,Orders!$D:$D,$C100)&gt;0,"OK","No such PO line"))</f>
        <v/>
      </c>
    </row>
    <row r="101" spans="1:7" x14ac:dyDescent="0.3">
      <c r="A101" s="17"/>
      <c r="B101" s="16"/>
      <c r="C101" s="16"/>
      <c r="D101" s="18"/>
      <c r="E101" s="16"/>
      <c r="F101" s="16"/>
      <c r="G101" s="22" t="str">
        <f>IF($B101="","",IF(COUNTIFS(Orders!$A:$A,$B101,Orders!$D:$D,$C101)&gt;0,"OK","No such PO line"))</f>
        <v/>
      </c>
    </row>
    <row r="102" spans="1:7" x14ac:dyDescent="0.3">
      <c r="A102" s="17"/>
      <c r="B102" s="16"/>
      <c r="C102" s="16"/>
      <c r="D102" s="18"/>
      <c r="E102" s="16"/>
      <c r="F102" s="16"/>
      <c r="G102" s="22" t="str">
        <f>IF($B102="","",IF(COUNTIFS(Orders!$A:$A,$B102,Orders!$D:$D,$C102)&gt;0,"OK","No such PO line"))</f>
        <v/>
      </c>
    </row>
    <row r="103" spans="1:7" x14ac:dyDescent="0.3">
      <c r="A103" s="17"/>
      <c r="B103" s="16"/>
      <c r="C103" s="16"/>
      <c r="D103" s="18"/>
      <c r="E103" s="16"/>
      <c r="F103" s="16"/>
      <c r="G103" s="22" t="str">
        <f>IF($B103="","",IF(COUNTIFS(Orders!$A:$A,$B103,Orders!$D:$D,$C103)&gt;0,"OK","No such PO line"))</f>
        <v/>
      </c>
    </row>
    <row r="104" spans="1:7" x14ac:dyDescent="0.3">
      <c r="A104" s="17"/>
      <c r="B104" s="16"/>
      <c r="C104" s="16"/>
      <c r="D104" s="18"/>
      <c r="E104" s="16"/>
      <c r="F104" s="16"/>
      <c r="G104" s="22" t="str">
        <f>IF($B104="","",IF(COUNTIFS(Orders!$A:$A,$B104,Orders!$D:$D,$C104)&gt;0,"OK","No such PO line"))</f>
        <v/>
      </c>
    </row>
    <row r="105" spans="1:7" x14ac:dyDescent="0.3">
      <c r="A105" s="17"/>
      <c r="B105" s="16"/>
      <c r="C105" s="16"/>
      <c r="D105" s="18"/>
      <c r="E105" s="16"/>
      <c r="F105" s="16"/>
      <c r="G105" s="22" t="str">
        <f>IF($B105="","",IF(COUNTIFS(Orders!$A:$A,$B105,Orders!$D:$D,$C105)&gt;0,"OK","No such PO line"))</f>
        <v/>
      </c>
    </row>
    <row r="106" spans="1:7" x14ac:dyDescent="0.3">
      <c r="A106" s="17"/>
      <c r="B106" s="16"/>
      <c r="C106" s="16"/>
      <c r="D106" s="18"/>
      <c r="E106" s="16"/>
      <c r="F106" s="16"/>
      <c r="G106" s="22" t="str">
        <f>IF($B106="","",IF(COUNTIFS(Orders!$A:$A,$B106,Orders!$D:$D,$C106)&gt;0,"OK","No such PO line"))</f>
        <v/>
      </c>
    </row>
    <row r="107" spans="1:7" x14ac:dyDescent="0.3">
      <c r="A107" s="17"/>
      <c r="B107" s="16"/>
      <c r="C107" s="16"/>
      <c r="D107" s="18"/>
      <c r="E107" s="16"/>
      <c r="F107" s="16"/>
      <c r="G107" s="22" t="str">
        <f>IF($B107="","",IF(COUNTIFS(Orders!$A:$A,$B107,Orders!$D:$D,$C107)&gt;0,"OK","No such PO line"))</f>
        <v/>
      </c>
    </row>
    <row r="108" spans="1:7" x14ac:dyDescent="0.3">
      <c r="A108" s="17"/>
      <c r="B108" s="16"/>
      <c r="C108" s="16"/>
      <c r="D108" s="18"/>
      <c r="E108" s="16"/>
      <c r="F108" s="16"/>
      <c r="G108" s="22" t="str">
        <f>IF($B108="","",IF(COUNTIFS(Orders!$A:$A,$B108,Orders!$D:$D,$C108)&gt;0,"OK","No such PO line"))</f>
        <v/>
      </c>
    </row>
    <row r="109" spans="1:7" x14ac:dyDescent="0.3">
      <c r="A109" s="17"/>
      <c r="B109" s="16"/>
      <c r="C109" s="16"/>
      <c r="D109" s="18"/>
      <c r="E109" s="16"/>
      <c r="F109" s="16"/>
      <c r="G109" s="22" t="str">
        <f>IF($B109="","",IF(COUNTIFS(Orders!$A:$A,$B109,Orders!$D:$D,$C109)&gt;0,"OK","No such PO line"))</f>
        <v/>
      </c>
    </row>
    <row r="110" spans="1:7" x14ac:dyDescent="0.3">
      <c r="A110" s="17"/>
      <c r="B110" s="16"/>
      <c r="C110" s="16"/>
      <c r="D110" s="18"/>
      <c r="E110" s="16"/>
      <c r="F110" s="16"/>
      <c r="G110" s="22" t="str">
        <f>IF($B110="","",IF(COUNTIFS(Orders!$A:$A,$B110,Orders!$D:$D,$C110)&gt;0,"OK","No such PO line"))</f>
        <v/>
      </c>
    </row>
    <row r="111" spans="1:7" x14ac:dyDescent="0.3">
      <c r="A111" s="17"/>
      <c r="B111" s="16"/>
      <c r="C111" s="16"/>
      <c r="D111" s="18"/>
      <c r="E111" s="16"/>
      <c r="F111" s="16"/>
      <c r="G111" s="22" t="str">
        <f>IF($B111="","",IF(COUNTIFS(Orders!$A:$A,$B111,Orders!$D:$D,$C111)&gt;0,"OK","No such PO line"))</f>
        <v/>
      </c>
    </row>
    <row r="112" spans="1:7" x14ac:dyDescent="0.3">
      <c r="A112" s="17"/>
      <c r="B112" s="16"/>
      <c r="C112" s="16"/>
      <c r="D112" s="18"/>
      <c r="E112" s="16"/>
      <c r="F112" s="16"/>
      <c r="G112" s="22" t="str">
        <f>IF($B112="","",IF(COUNTIFS(Orders!$A:$A,$B112,Orders!$D:$D,$C112)&gt;0,"OK","No such PO line"))</f>
        <v/>
      </c>
    </row>
    <row r="113" spans="1:7" x14ac:dyDescent="0.3">
      <c r="A113" s="17"/>
      <c r="B113" s="16"/>
      <c r="C113" s="16"/>
      <c r="D113" s="18"/>
      <c r="E113" s="16"/>
      <c r="F113" s="16"/>
      <c r="G113" s="22" t="str">
        <f>IF($B113="","",IF(COUNTIFS(Orders!$A:$A,$B113,Orders!$D:$D,$C113)&gt;0,"OK","No such PO line"))</f>
        <v/>
      </c>
    </row>
    <row r="114" spans="1:7" x14ac:dyDescent="0.3">
      <c r="A114" s="17"/>
      <c r="B114" s="16"/>
      <c r="C114" s="16"/>
      <c r="D114" s="18"/>
      <c r="E114" s="16"/>
      <c r="F114" s="16"/>
      <c r="G114" s="22" t="str">
        <f>IF($B114="","",IF(COUNTIFS(Orders!$A:$A,$B114,Orders!$D:$D,$C114)&gt;0,"OK","No such PO line"))</f>
        <v/>
      </c>
    </row>
    <row r="115" spans="1:7" x14ac:dyDescent="0.3">
      <c r="A115" s="17"/>
      <c r="B115" s="16"/>
      <c r="C115" s="16"/>
      <c r="D115" s="18"/>
      <c r="E115" s="16"/>
      <c r="F115" s="16"/>
      <c r="G115" s="22" t="str">
        <f>IF($B115="","",IF(COUNTIFS(Orders!$A:$A,$B115,Orders!$D:$D,$C115)&gt;0,"OK","No such PO line"))</f>
        <v/>
      </c>
    </row>
    <row r="116" spans="1:7" x14ac:dyDescent="0.3">
      <c r="A116" s="17"/>
      <c r="B116" s="16"/>
      <c r="C116" s="16"/>
      <c r="D116" s="18"/>
      <c r="E116" s="16"/>
      <c r="F116" s="16"/>
      <c r="G116" s="22" t="str">
        <f>IF($B116="","",IF(COUNTIFS(Orders!$A:$A,$B116,Orders!$D:$D,$C116)&gt;0,"OK","No such PO line"))</f>
        <v/>
      </c>
    </row>
    <row r="117" spans="1:7" x14ac:dyDescent="0.3">
      <c r="A117" s="17"/>
      <c r="B117" s="16"/>
      <c r="C117" s="16"/>
      <c r="D117" s="18"/>
      <c r="E117" s="16"/>
      <c r="F117" s="16"/>
      <c r="G117" s="22" t="str">
        <f>IF($B117="","",IF(COUNTIFS(Orders!$A:$A,$B117,Orders!$D:$D,$C117)&gt;0,"OK","No such PO line"))</f>
        <v/>
      </c>
    </row>
    <row r="118" spans="1:7" x14ac:dyDescent="0.3">
      <c r="A118" s="17"/>
      <c r="B118" s="16"/>
      <c r="C118" s="16"/>
      <c r="D118" s="18"/>
      <c r="E118" s="16"/>
      <c r="F118" s="16"/>
      <c r="G118" s="22" t="str">
        <f>IF($B118="","",IF(COUNTIFS(Orders!$A:$A,$B118,Orders!$D:$D,$C118)&gt;0,"OK","No such PO line"))</f>
        <v/>
      </c>
    </row>
    <row r="119" spans="1:7" x14ac:dyDescent="0.3">
      <c r="A119" s="17"/>
      <c r="B119" s="16"/>
      <c r="C119" s="16"/>
      <c r="D119" s="18"/>
      <c r="E119" s="16"/>
      <c r="F119" s="16"/>
      <c r="G119" s="22" t="str">
        <f>IF($B119="","",IF(COUNTIFS(Orders!$A:$A,$B119,Orders!$D:$D,$C119)&gt;0,"OK","No such PO line"))</f>
        <v/>
      </c>
    </row>
    <row r="120" spans="1:7" x14ac:dyDescent="0.3">
      <c r="A120" s="17"/>
      <c r="B120" s="16"/>
      <c r="C120" s="16"/>
      <c r="D120" s="18"/>
      <c r="E120" s="16"/>
      <c r="F120" s="16"/>
      <c r="G120" s="22" t="str">
        <f>IF($B120="","",IF(COUNTIFS(Orders!$A:$A,$B120,Orders!$D:$D,$C120)&gt;0,"OK","No such PO line"))</f>
        <v/>
      </c>
    </row>
    <row r="121" spans="1:7" x14ac:dyDescent="0.3">
      <c r="A121" s="17"/>
      <c r="B121" s="16"/>
      <c r="C121" s="16"/>
      <c r="D121" s="18"/>
      <c r="E121" s="16"/>
      <c r="F121" s="16"/>
      <c r="G121" s="22" t="str">
        <f>IF($B121="","",IF(COUNTIFS(Orders!$A:$A,$B121,Orders!$D:$D,$C121)&gt;0,"OK","No such PO line"))</f>
        <v/>
      </c>
    </row>
    <row r="122" spans="1:7" x14ac:dyDescent="0.3">
      <c r="A122" s="17"/>
      <c r="B122" s="16"/>
      <c r="C122" s="16"/>
      <c r="D122" s="18"/>
      <c r="E122" s="16"/>
      <c r="F122" s="16"/>
      <c r="G122" s="22" t="str">
        <f>IF($B122="","",IF(COUNTIFS(Orders!$A:$A,$B122,Orders!$D:$D,$C122)&gt;0,"OK","No such PO line"))</f>
        <v/>
      </c>
    </row>
    <row r="123" spans="1:7" x14ac:dyDescent="0.3">
      <c r="A123" s="17"/>
      <c r="B123" s="16"/>
      <c r="C123" s="16"/>
      <c r="D123" s="18"/>
      <c r="E123" s="16"/>
      <c r="F123" s="16"/>
      <c r="G123" s="22" t="str">
        <f>IF($B123="","",IF(COUNTIFS(Orders!$A:$A,$B123,Orders!$D:$D,$C123)&gt;0,"OK","No such PO line"))</f>
        <v/>
      </c>
    </row>
    <row r="124" spans="1:7" x14ac:dyDescent="0.3">
      <c r="A124" s="17"/>
      <c r="B124" s="16"/>
      <c r="C124" s="16"/>
      <c r="D124" s="18"/>
      <c r="E124" s="16"/>
      <c r="F124" s="16"/>
      <c r="G124" s="22" t="str">
        <f>IF($B124="","",IF(COUNTIFS(Orders!$A:$A,$B124,Orders!$D:$D,$C124)&gt;0,"OK","No such PO line"))</f>
        <v/>
      </c>
    </row>
    <row r="125" spans="1:7" x14ac:dyDescent="0.3">
      <c r="A125" s="17"/>
      <c r="B125" s="16"/>
      <c r="C125" s="16"/>
      <c r="D125" s="18"/>
      <c r="E125" s="16"/>
      <c r="F125" s="16"/>
      <c r="G125" s="22" t="str">
        <f>IF($B125="","",IF(COUNTIFS(Orders!$A:$A,$B125,Orders!$D:$D,$C125)&gt;0,"OK","No such PO line"))</f>
        <v/>
      </c>
    </row>
    <row r="126" spans="1:7" x14ac:dyDescent="0.3">
      <c r="A126" s="17"/>
      <c r="B126" s="16"/>
      <c r="C126" s="16"/>
      <c r="D126" s="18"/>
      <c r="E126" s="16"/>
      <c r="F126" s="16"/>
      <c r="G126" s="22" t="str">
        <f>IF($B126="","",IF(COUNTIFS(Orders!$A:$A,$B126,Orders!$D:$D,$C126)&gt;0,"OK","No such PO line"))</f>
        <v/>
      </c>
    </row>
    <row r="127" spans="1:7" x14ac:dyDescent="0.3">
      <c r="A127" s="17"/>
      <c r="B127" s="16"/>
      <c r="C127" s="16"/>
      <c r="D127" s="18"/>
      <c r="E127" s="16"/>
      <c r="F127" s="16"/>
      <c r="G127" s="22" t="str">
        <f>IF($B127="","",IF(COUNTIFS(Orders!$A:$A,$B127,Orders!$D:$D,$C127)&gt;0,"OK","No such PO line"))</f>
        <v/>
      </c>
    </row>
    <row r="128" spans="1:7" x14ac:dyDescent="0.3">
      <c r="A128" s="17"/>
      <c r="B128" s="16"/>
      <c r="C128" s="16"/>
      <c r="D128" s="18"/>
      <c r="E128" s="16"/>
      <c r="F128" s="16"/>
      <c r="G128" s="22" t="str">
        <f>IF($B128="","",IF(COUNTIFS(Orders!$A:$A,$B128,Orders!$D:$D,$C128)&gt;0,"OK","No such PO line"))</f>
        <v/>
      </c>
    </row>
    <row r="129" spans="1:7" x14ac:dyDescent="0.3">
      <c r="A129" s="17"/>
      <c r="B129" s="16"/>
      <c r="C129" s="16"/>
      <c r="D129" s="18"/>
      <c r="E129" s="16"/>
      <c r="F129" s="16"/>
      <c r="G129" s="22" t="str">
        <f>IF($B129="","",IF(COUNTIFS(Orders!$A:$A,$B129,Orders!$D:$D,$C129)&gt;0,"OK","No such PO line"))</f>
        <v/>
      </c>
    </row>
    <row r="130" spans="1:7" x14ac:dyDescent="0.3">
      <c r="A130" s="17"/>
      <c r="B130" s="16"/>
      <c r="C130" s="16"/>
      <c r="D130" s="18"/>
      <c r="E130" s="16"/>
      <c r="F130" s="16"/>
      <c r="G130" s="22" t="str">
        <f>IF($B130="","",IF(COUNTIFS(Orders!$A:$A,$B130,Orders!$D:$D,$C130)&gt;0,"OK","No such PO line"))</f>
        <v/>
      </c>
    </row>
    <row r="131" spans="1:7" x14ac:dyDescent="0.3">
      <c r="A131" s="17"/>
      <c r="B131" s="16"/>
      <c r="C131" s="16"/>
      <c r="D131" s="18"/>
      <c r="E131" s="16"/>
      <c r="F131" s="16"/>
      <c r="G131" s="22" t="str">
        <f>IF($B131="","",IF(COUNTIFS(Orders!$A:$A,$B131,Orders!$D:$D,$C131)&gt;0,"OK","No such PO line"))</f>
        <v/>
      </c>
    </row>
    <row r="132" spans="1:7" x14ac:dyDescent="0.3">
      <c r="A132" s="17"/>
      <c r="B132" s="16"/>
      <c r="C132" s="16"/>
      <c r="D132" s="18"/>
      <c r="E132" s="16"/>
      <c r="F132" s="16"/>
      <c r="G132" s="22" t="str">
        <f>IF($B132="","",IF(COUNTIFS(Orders!$A:$A,$B132,Orders!$D:$D,$C132)&gt;0,"OK","No such PO line"))</f>
        <v/>
      </c>
    </row>
    <row r="133" spans="1:7" x14ac:dyDescent="0.3">
      <c r="A133" s="17"/>
      <c r="B133" s="16"/>
      <c r="C133" s="16"/>
      <c r="D133" s="18"/>
      <c r="E133" s="16"/>
      <c r="F133" s="16"/>
      <c r="G133" s="22" t="str">
        <f>IF($B133="","",IF(COUNTIFS(Orders!$A:$A,$B133,Orders!$D:$D,$C133)&gt;0,"OK","No such PO line"))</f>
        <v/>
      </c>
    </row>
    <row r="134" spans="1:7" x14ac:dyDescent="0.3">
      <c r="A134" s="17"/>
      <c r="B134" s="16"/>
      <c r="C134" s="16"/>
      <c r="D134" s="18"/>
      <c r="E134" s="16"/>
      <c r="F134" s="16"/>
      <c r="G134" s="22" t="str">
        <f>IF($B134="","",IF(COUNTIFS(Orders!$A:$A,$B134,Orders!$D:$D,$C134)&gt;0,"OK","No such PO line"))</f>
        <v/>
      </c>
    </row>
    <row r="135" spans="1:7" x14ac:dyDescent="0.3">
      <c r="A135" s="17"/>
      <c r="B135" s="16"/>
      <c r="C135" s="16"/>
      <c r="D135" s="18"/>
      <c r="E135" s="16"/>
      <c r="F135" s="16"/>
      <c r="G135" s="22" t="str">
        <f>IF($B135="","",IF(COUNTIFS(Orders!$A:$A,$B135,Orders!$D:$D,$C135)&gt;0,"OK","No such PO line"))</f>
        <v/>
      </c>
    </row>
    <row r="136" spans="1:7" x14ac:dyDescent="0.3">
      <c r="A136" s="17"/>
      <c r="B136" s="16"/>
      <c r="C136" s="16"/>
      <c r="D136" s="18"/>
      <c r="E136" s="16"/>
      <c r="F136" s="16"/>
      <c r="G136" s="22" t="str">
        <f>IF($B136="","",IF(COUNTIFS(Orders!$A:$A,$B136,Orders!$D:$D,$C136)&gt;0,"OK","No such PO line"))</f>
        <v/>
      </c>
    </row>
    <row r="137" spans="1:7" x14ac:dyDescent="0.3">
      <c r="A137" s="17"/>
      <c r="B137" s="16"/>
      <c r="C137" s="16"/>
      <c r="D137" s="18"/>
      <c r="E137" s="16"/>
      <c r="F137" s="16"/>
      <c r="G137" s="22" t="str">
        <f>IF($B137="","",IF(COUNTIFS(Orders!$A:$A,$B137,Orders!$D:$D,$C137)&gt;0,"OK","No such PO line"))</f>
        <v/>
      </c>
    </row>
    <row r="138" spans="1:7" x14ac:dyDescent="0.3">
      <c r="A138" s="17"/>
      <c r="B138" s="16"/>
      <c r="C138" s="16"/>
      <c r="D138" s="18"/>
      <c r="E138" s="16"/>
      <c r="F138" s="16"/>
      <c r="G138" s="22" t="str">
        <f>IF($B138="","",IF(COUNTIFS(Orders!$A:$A,$B138,Orders!$D:$D,$C138)&gt;0,"OK","No such PO line"))</f>
        <v/>
      </c>
    </row>
    <row r="139" spans="1:7" x14ac:dyDescent="0.3">
      <c r="A139" s="17"/>
      <c r="B139" s="16"/>
      <c r="C139" s="16"/>
      <c r="D139" s="18"/>
      <c r="E139" s="16"/>
      <c r="F139" s="16"/>
      <c r="G139" s="22" t="str">
        <f>IF($B139="","",IF(COUNTIFS(Orders!$A:$A,$B139,Orders!$D:$D,$C139)&gt;0,"OK","No such PO line"))</f>
        <v/>
      </c>
    </row>
    <row r="140" spans="1:7" x14ac:dyDescent="0.3">
      <c r="A140" s="17"/>
      <c r="B140" s="16"/>
      <c r="C140" s="16"/>
      <c r="D140" s="18"/>
      <c r="E140" s="16"/>
      <c r="F140" s="16"/>
      <c r="G140" s="22" t="str">
        <f>IF($B140="","",IF(COUNTIFS(Orders!$A:$A,$B140,Orders!$D:$D,$C140)&gt;0,"OK","No such PO line"))</f>
        <v/>
      </c>
    </row>
    <row r="141" spans="1:7" x14ac:dyDescent="0.3">
      <c r="A141" s="17"/>
      <c r="B141" s="16"/>
      <c r="C141" s="16"/>
      <c r="D141" s="18"/>
      <c r="E141" s="16"/>
      <c r="F141" s="16"/>
      <c r="G141" s="22" t="str">
        <f>IF($B141="","",IF(COUNTIFS(Orders!$A:$A,$B141,Orders!$D:$D,$C141)&gt;0,"OK","No such PO line"))</f>
        <v/>
      </c>
    </row>
    <row r="142" spans="1:7" x14ac:dyDescent="0.3">
      <c r="A142" s="17"/>
      <c r="B142" s="16"/>
      <c r="C142" s="16"/>
      <c r="D142" s="18"/>
      <c r="E142" s="16"/>
      <c r="F142" s="16"/>
      <c r="G142" s="22" t="str">
        <f>IF($B142="","",IF(COUNTIFS(Orders!$A:$A,$B142,Orders!$D:$D,$C142)&gt;0,"OK","No such PO line"))</f>
        <v/>
      </c>
    </row>
    <row r="143" spans="1:7" x14ac:dyDescent="0.3">
      <c r="A143" s="17"/>
      <c r="B143" s="16"/>
      <c r="C143" s="16"/>
      <c r="D143" s="18"/>
      <c r="E143" s="16"/>
      <c r="F143" s="16"/>
      <c r="G143" s="22" t="str">
        <f>IF($B143="","",IF(COUNTIFS(Orders!$A:$A,$B143,Orders!$D:$D,$C143)&gt;0,"OK","No such PO line"))</f>
        <v/>
      </c>
    </row>
    <row r="144" spans="1:7" x14ac:dyDescent="0.3">
      <c r="A144" s="17"/>
      <c r="B144" s="16"/>
      <c r="C144" s="16"/>
      <c r="D144" s="18"/>
      <c r="E144" s="16"/>
      <c r="F144" s="16"/>
      <c r="G144" s="22" t="str">
        <f>IF($B144="","",IF(COUNTIFS(Orders!$A:$A,$B144,Orders!$D:$D,$C144)&gt;0,"OK","No such PO line"))</f>
        <v/>
      </c>
    </row>
    <row r="145" spans="1:7" x14ac:dyDescent="0.3">
      <c r="A145" s="17"/>
      <c r="B145" s="16"/>
      <c r="C145" s="16"/>
      <c r="D145" s="18"/>
      <c r="E145" s="16"/>
      <c r="F145" s="16"/>
      <c r="G145" s="22" t="str">
        <f>IF($B145="","",IF(COUNTIFS(Orders!$A:$A,$B145,Orders!$D:$D,$C145)&gt;0,"OK","No such PO line"))</f>
        <v/>
      </c>
    </row>
    <row r="146" spans="1:7" x14ac:dyDescent="0.3">
      <c r="A146" s="17"/>
      <c r="B146" s="16"/>
      <c r="C146" s="16"/>
      <c r="D146" s="18"/>
      <c r="E146" s="16"/>
      <c r="F146" s="16"/>
      <c r="G146" s="22" t="str">
        <f>IF($B146="","",IF(COUNTIFS(Orders!$A:$A,$B146,Orders!$D:$D,$C146)&gt;0,"OK","No such PO line"))</f>
        <v/>
      </c>
    </row>
    <row r="147" spans="1:7" x14ac:dyDescent="0.3">
      <c r="A147" s="17"/>
      <c r="B147" s="16"/>
      <c r="C147" s="16"/>
      <c r="D147" s="18"/>
      <c r="E147" s="16"/>
      <c r="F147" s="16"/>
      <c r="G147" s="22" t="str">
        <f>IF($B147="","",IF(COUNTIFS(Orders!$A:$A,$B147,Orders!$D:$D,$C147)&gt;0,"OK","No such PO line"))</f>
        <v/>
      </c>
    </row>
    <row r="148" spans="1:7" x14ac:dyDescent="0.3">
      <c r="A148" s="17"/>
      <c r="B148" s="16"/>
      <c r="C148" s="16"/>
      <c r="D148" s="18"/>
      <c r="E148" s="16"/>
      <c r="F148" s="16"/>
      <c r="G148" s="22" t="str">
        <f>IF($B148="","",IF(COUNTIFS(Orders!$A:$A,$B148,Orders!$D:$D,$C148)&gt;0,"OK","No such PO line"))</f>
        <v/>
      </c>
    </row>
    <row r="149" spans="1:7" x14ac:dyDescent="0.3">
      <c r="A149" s="17"/>
      <c r="B149" s="16"/>
      <c r="C149" s="16"/>
      <c r="D149" s="18"/>
      <c r="E149" s="16"/>
      <c r="F149" s="16"/>
      <c r="G149" s="22" t="str">
        <f>IF($B149="","",IF(COUNTIFS(Orders!$A:$A,$B149,Orders!$D:$D,$C149)&gt;0,"OK","No such PO line"))</f>
        <v/>
      </c>
    </row>
    <row r="150" spans="1:7" x14ac:dyDescent="0.3">
      <c r="A150" s="17"/>
      <c r="B150" s="16"/>
      <c r="C150" s="16"/>
      <c r="D150" s="18"/>
      <c r="E150" s="16"/>
      <c r="F150" s="16"/>
      <c r="G150" s="22" t="str">
        <f>IF($B150="","",IF(COUNTIFS(Orders!$A:$A,$B150,Orders!$D:$D,$C150)&gt;0,"OK","No such PO line"))</f>
        <v/>
      </c>
    </row>
    <row r="151" spans="1:7" x14ac:dyDescent="0.3">
      <c r="A151" s="17"/>
      <c r="B151" s="16"/>
      <c r="C151" s="16"/>
      <c r="D151" s="18"/>
      <c r="E151" s="16"/>
      <c r="F151" s="16"/>
      <c r="G151" s="22" t="str">
        <f>IF($B151="","",IF(COUNTIFS(Orders!$A:$A,$B151,Orders!$D:$D,$C151)&gt;0,"OK","No such PO line"))</f>
        <v/>
      </c>
    </row>
    <row r="152" spans="1:7" x14ac:dyDescent="0.3">
      <c r="A152" s="17"/>
      <c r="B152" s="16"/>
      <c r="C152" s="16"/>
      <c r="D152" s="18"/>
      <c r="E152" s="16"/>
      <c r="F152" s="16"/>
      <c r="G152" s="22" t="str">
        <f>IF($B152="","",IF(COUNTIFS(Orders!$A:$A,$B152,Orders!$D:$D,$C152)&gt;0,"OK","No such PO line"))</f>
        <v/>
      </c>
    </row>
    <row r="153" spans="1:7" x14ac:dyDescent="0.3">
      <c r="A153" s="17"/>
      <c r="B153" s="16"/>
      <c r="C153" s="16"/>
      <c r="D153" s="18"/>
      <c r="E153" s="16"/>
      <c r="F153" s="16"/>
      <c r="G153" s="22" t="str">
        <f>IF($B153="","",IF(COUNTIFS(Orders!$A:$A,$B153,Orders!$D:$D,$C153)&gt;0,"OK","No such PO line"))</f>
        <v/>
      </c>
    </row>
    <row r="154" spans="1:7" x14ac:dyDescent="0.3">
      <c r="A154" s="17"/>
      <c r="B154" s="16"/>
      <c r="C154" s="16"/>
      <c r="D154" s="18"/>
      <c r="E154" s="16"/>
      <c r="F154" s="16"/>
      <c r="G154" s="22" t="str">
        <f>IF($B154="","",IF(COUNTIFS(Orders!$A:$A,$B154,Orders!$D:$D,$C154)&gt;0,"OK","No such PO line"))</f>
        <v/>
      </c>
    </row>
    <row r="155" spans="1:7" x14ac:dyDescent="0.3">
      <c r="A155" s="17"/>
      <c r="B155" s="16"/>
      <c r="C155" s="16"/>
      <c r="D155" s="18"/>
      <c r="E155" s="16"/>
      <c r="F155" s="16"/>
      <c r="G155" s="22" t="str">
        <f>IF($B155="","",IF(COUNTIFS(Orders!$A:$A,$B155,Orders!$D:$D,$C155)&gt;0,"OK","No such PO line"))</f>
        <v/>
      </c>
    </row>
    <row r="156" spans="1:7" x14ac:dyDescent="0.3">
      <c r="A156" s="17"/>
      <c r="B156" s="16"/>
      <c r="C156" s="16"/>
      <c r="D156" s="18"/>
      <c r="E156" s="16"/>
      <c r="F156" s="16"/>
      <c r="G156" s="22" t="str">
        <f>IF($B156="","",IF(COUNTIFS(Orders!$A:$A,$B156,Orders!$D:$D,$C156)&gt;0,"OK","No such PO line"))</f>
        <v/>
      </c>
    </row>
    <row r="157" spans="1:7" x14ac:dyDescent="0.3">
      <c r="A157" s="17"/>
      <c r="B157" s="16"/>
      <c r="C157" s="16"/>
      <c r="D157" s="18"/>
      <c r="E157" s="16"/>
      <c r="F157" s="16"/>
      <c r="G157" s="22" t="str">
        <f>IF($B157="","",IF(COUNTIFS(Orders!$A:$A,$B157,Orders!$D:$D,$C157)&gt;0,"OK","No such PO line"))</f>
        <v/>
      </c>
    </row>
    <row r="158" spans="1:7" x14ac:dyDescent="0.3">
      <c r="A158" s="17"/>
      <c r="B158" s="16"/>
      <c r="C158" s="16"/>
      <c r="D158" s="18"/>
      <c r="E158" s="16"/>
      <c r="F158" s="16"/>
      <c r="G158" s="22" t="str">
        <f>IF($B158="","",IF(COUNTIFS(Orders!$A:$A,$B158,Orders!$D:$D,$C158)&gt;0,"OK","No such PO line"))</f>
        <v/>
      </c>
    </row>
    <row r="159" spans="1:7" x14ac:dyDescent="0.3">
      <c r="A159" s="17"/>
      <c r="B159" s="16"/>
      <c r="C159" s="16"/>
      <c r="D159" s="18"/>
      <c r="E159" s="16"/>
      <c r="F159" s="16"/>
      <c r="G159" s="22" t="str">
        <f>IF($B159="","",IF(COUNTIFS(Orders!$A:$A,$B159,Orders!$D:$D,$C159)&gt;0,"OK","No such PO line"))</f>
        <v/>
      </c>
    </row>
    <row r="160" spans="1:7" x14ac:dyDescent="0.3">
      <c r="A160" s="17"/>
      <c r="B160" s="16"/>
      <c r="C160" s="16"/>
      <c r="D160" s="18"/>
      <c r="E160" s="16"/>
      <c r="F160" s="16"/>
      <c r="G160" s="22" t="str">
        <f>IF($B160="","",IF(COUNTIFS(Orders!$A:$A,$B160,Orders!$D:$D,$C160)&gt;0,"OK","No such PO line"))</f>
        <v/>
      </c>
    </row>
    <row r="161" spans="1:7" x14ac:dyDescent="0.3">
      <c r="A161" s="17"/>
      <c r="B161" s="16"/>
      <c r="C161" s="16"/>
      <c r="D161" s="18"/>
      <c r="E161" s="16"/>
      <c r="F161" s="16"/>
      <c r="G161" s="22" t="str">
        <f>IF($B161="","",IF(COUNTIFS(Orders!$A:$A,$B161,Orders!$D:$D,$C161)&gt;0,"OK","No such PO line"))</f>
        <v/>
      </c>
    </row>
    <row r="162" spans="1:7" x14ac:dyDescent="0.3">
      <c r="A162" s="17"/>
      <c r="B162" s="16"/>
      <c r="C162" s="16"/>
      <c r="D162" s="18"/>
      <c r="E162" s="16"/>
      <c r="F162" s="16"/>
      <c r="G162" s="22" t="str">
        <f>IF($B162="","",IF(COUNTIFS(Orders!$A:$A,$B162,Orders!$D:$D,$C162)&gt;0,"OK","No such PO line"))</f>
        <v/>
      </c>
    </row>
    <row r="163" spans="1:7" x14ac:dyDescent="0.3">
      <c r="A163" s="17"/>
      <c r="B163" s="16"/>
      <c r="C163" s="16"/>
      <c r="D163" s="18"/>
      <c r="E163" s="16"/>
      <c r="F163" s="16"/>
      <c r="G163" s="22" t="str">
        <f>IF($B163="","",IF(COUNTIFS(Orders!$A:$A,$B163,Orders!$D:$D,$C163)&gt;0,"OK","No such PO line"))</f>
        <v/>
      </c>
    </row>
    <row r="164" spans="1:7" x14ac:dyDescent="0.3">
      <c r="A164" s="17"/>
      <c r="B164" s="16"/>
      <c r="C164" s="16"/>
      <c r="D164" s="18"/>
      <c r="E164" s="16"/>
      <c r="F164" s="16"/>
      <c r="G164" s="22" t="str">
        <f>IF($B164="","",IF(COUNTIFS(Orders!$A:$A,$B164,Orders!$D:$D,$C164)&gt;0,"OK","No such PO line"))</f>
        <v/>
      </c>
    </row>
    <row r="165" spans="1:7" x14ac:dyDescent="0.3">
      <c r="A165" s="17"/>
      <c r="B165" s="16"/>
      <c r="C165" s="16"/>
      <c r="D165" s="18"/>
      <c r="E165" s="16"/>
      <c r="F165" s="16"/>
      <c r="G165" s="22" t="str">
        <f>IF($B165="","",IF(COUNTIFS(Orders!$A:$A,$B165,Orders!$D:$D,$C165)&gt;0,"OK","No such PO line"))</f>
        <v/>
      </c>
    </row>
    <row r="166" spans="1:7" x14ac:dyDescent="0.3">
      <c r="A166" s="17"/>
      <c r="B166" s="16"/>
      <c r="C166" s="16"/>
      <c r="D166" s="18"/>
      <c r="E166" s="16"/>
      <c r="F166" s="16"/>
      <c r="G166" s="22" t="str">
        <f>IF($B166="","",IF(COUNTIFS(Orders!$A:$A,$B166,Orders!$D:$D,$C166)&gt;0,"OK","No such PO line"))</f>
        <v/>
      </c>
    </row>
    <row r="167" spans="1:7" x14ac:dyDescent="0.3">
      <c r="A167" s="17"/>
      <c r="B167" s="16"/>
      <c r="C167" s="16"/>
      <c r="D167" s="18"/>
      <c r="E167" s="16"/>
      <c r="F167" s="16"/>
      <c r="G167" s="22" t="str">
        <f>IF($B167="","",IF(COUNTIFS(Orders!$A:$A,$B167,Orders!$D:$D,$C167)&gt;0,"OK","No such PO line"))</f>
        <v/>
      </c>
    </row>
    <row r="168" spans="1:7" x14ac:dyDescent="0.3">
      <c r="A168" s="17"/>
      <c r="B168" s="16"/>
      <c r="C168" s="16"/>
      <c r="D168" s="18"/>
      <c r="E168" s="16"/>
      <c r="F168" s="16"/>
      <c r="G168" s="22" t="str">
        <f>IF($B168="","",IF(COUNTIFS(Orders!$A:$A,$B168,Orders!$D:$D,$C168)&gt;0,"OK","No such PO line"))</f>
        <v/>
      </c>
    </row>
    <row r="169" spans="1:7" x14ac:dyDescent="0.3">
      <c r="A169" s="17"/>
      <c r="B169" s="16"/>
      <c r="C169" s="16"/>
      <c r="D169" s="18"/>
      <c r="E169" s="16"/>
      <c r="F169" s="16"/>
      <c r="G169" s="22" t="str">
        <f>IF($B169="","",IF(COUNTIFS(Orders!$A:$A,$B169,Orders!$D:$D,$C169)&gt;0,"OK","No such PO line"))</f>
        <v/>
      </c>
    </row>
    <row r="170" spans="1:7" x14ac:dyDescent="0.3">
      <c r="A170" s="17"/>
      <c r="B170" s="16"/>
      <c r="C170" s="16"/>
      <c r="D170" s="18"/>
      <c r="E170" s="16"/>
      <c r="F170" s="16"/>
      <c r="G170" s="22" t="str">
        <f>IF($B170="","",IF(COUNTIFS(Orders!$A:$A,$B170,Orders!$D:$D,$C170)&gt;0,"OK","No such PO line"))</f>
        <v/>
      </c>
    </row>
    <row r="171" spans="1:7" x14ac:dyDescent="0.3">
      <c r="A171" s="17"/>
      <c r="B171" s="16"/>
      <c r="C171" s="16"/>
      <c r="D171" s="18"/>
      <c r="E171" s="16"/>
      <c r="F171" s="16"/>
      <c r="G171" s="22" t="str">
        <f>IF($B171="","",IF(COUNTIFS(Orders!$A:$A,$B171,Orders!$D:$D,$C171)&gt;0,"OK","No such PO line"))</f>
        <v/>
      </c>
    </row>
    <row r="172" spans="1:7" x14ac:dyDescent="0.3">
      <c r="A172" s="17"/>
      <c r="B172" s="16"/>
      <c r="C172" s="16"/>
      <c r="D172" s="18"/>
      <c r="E172" s="16"/>
      <c r="F172" s="16"/>
      <c r="G172" s="22" t="str">
        <f>IF($B172="","",IF(COUNTIFS(Orders!$A:$A,$B172,Orders!$D:$D,$C172)&gt;0,"OK","No such PO line"))</f>
        <v/>
      </c>
    </row>
    <row r="173" spans="1:7" x14ac:dyDescent="0.3">
      <c r="A173" s="17"/>
      <c r="B173" s="16"/>
      <c r="C173" s="16"/>
      <c r="D173" s="18"/>
      <c r="E173" s="16"/>
      <c r="F173" s="16"/>
      <c r="G173" s="22" t="str">
        <f>IF($B173="","",IF(COUNTIFS(Orders!$A:$A,$B173,Orders!$D:$D,$C173)&gt;0,"OK","No such PO line"))</f>
        <v/>
      </c>
    </row>
    <row r="174" spans="1:7" x14ac:dyDescent="0.3">
      <c r="A174" s="17"/>
      <c r="B174" s="16"/>
      <c r="C174" s="16"/>
      <c r="D174" s="18"/>
      <c r="E174" s="16"/>
      <c r="F174" s="16"/>
      <c r="G174" s="22" t="str">
        <f>IF($B174="","",IF(COUNTIFS(Orders!$A:$A,$B174,Orders!$D:$D,$C174)&gt;0,"OK","No such PO line"))</f>
        <v/>
      </c>
    </row>
    <row r="175" spans="1:7" x14ac:dyDescent="0.3">
      <c r="A175" s="17"/>
      <c r="B175" s="16"/>
      <c r="C175" s="16"/>
      <c r="D175" s="18"/>
      <c r="E175" s="16"/>
      <c r="F175" s="16"/>
      <c r="G175" s="22" t="str">
        <f>IF($B175="","",IF(COUNTIFS(Orders!$A:$A,$B175,Orders!$D:$D,$C175)&gt;0,"OK","No such PO line"))</f>
        <v/>
      </c>
    </row>
    <row r="176" spans="1:7" x14ac:dyDescent="0.3">
      <c r="A176" s="17"/>
      <c r="B176" s="16"/>
      <c r="C176" s="16"/>
      <c r="D176" s="18"/>
      <c r="E176" s="16"/>
      <c r="F176" s="16"/>
      <c r="G176" s="22" t="str">
        <f>IF($B176="","",IF(COUNTIFS(Orders!$A:$A,$B176,Orders!$D:$D,$C176)&gt;0,"OK","No such PO line"))</f>
        <v/>
      </c>
    </row>
    <row r="177" spans="1:7" x14ac:dyDescent="0.3">
      <c r="A177" s="17"/>
      <c r="B177" s="16"/>
      <c r="C177" s="16"/>
      <c r="D177" s="18"/>
      <c r="E177" s="16"/>
      <c r="F177" s="16"/>
      <c r="G177" s="22" t="str">
        <f>IF($B177="","",IF(COUNTIFS(Orders!$A:$A,$B177,Orders!$D:$D,$C177)&gt;0,"OK","No such PO line"))</f>
        <v/>
      </c>
    </row>
    <row r="178" spans="1:7" x14ac:dyDescent="0.3">
      <c r="A178" s="17"/>
      <c r="B178" s="16"/>
      <c r="C178" s="16"/>
      <c r="D178" s="18"/>
      <c r="E178" s="16"/>
      <c r="F178" s="16"/>
      <c r="G178" s="22" t="str">
        <f>IF($B178="","",IF(COUNTIFS(Orders!$A:$A,$B178,Orders!$D:$D,$C178)&gt;0,"OK","No such PO line"))</f>
        <v/>
      </c>
    </row>
    <row r="179" spans="1:7" x14ac:dyDescent="0.3">
      <c r="A179" s="17"/>
      <c r="B179" s="16"/>
      <c r="C179" s="16"/>
      <c r="D179" s="18"/>
      <c r="E179" s="16"/>
      <c r="F179" s="16"/>
      <c r="G179" s="22" t="str">
        <f>IF($B179="","",IF(COUNTIFS(Orders!$A:$A,$B179,Orders!$D:$D,$C179)&gt;0,"OK","No such PO line"))</f>
        <v/>
      </c>
    </row>
    <row r="180" spans="1:7" x14ac:dyDescent="0.3">
      <c r="A180" s="17"/>
      <c r="B180" s="16"/>
      <c r="C180" s="16"/>
      <c r="D180" s="18"/>
      <c r="E180" s="16"/>
      <c r="F180" s="16"/>
      <c r="G180" s="22" t="str">
        <f>IF($B180="","",IF(COUNTIFS(Orders!$A:$A,$B180,Orders!$D:$D,$C180)&gt;0,"OK","No such PO line"))</f>
        <v/>
      </c>
    </row>
    <row r="181" spans="1:7" x14ac:dyDescent="0.3">
      <c r="A181" s="17"/>
      <c r="B181" s="16"/>
      <c r="C181" s="16"/>
      <c r="D181" s="18"/>
      <c r="E181" s="16"/>
      <c r="F181" s="16"/>
      <c r="G181" s="22" t="str">
        <f>IF($B181="","",IF(COUNTIFS(Orders!$A:$A,$B181,Orders!$D:$D,$C181)&gt;0,"OK","No such PO line"))</f>
        <v/>
      </c>
    </row>
    <row r="182" spans="1:7" x14ac:dyDescent="0.3">
      <c r="A182" s="17"/>
      <c r="B182" s="16"/>
      <c r="C182" s="16"/>
      <c r="D182" s="18"/>
      <c r="E182" s="16"/>
      <c r="F182" s="16"/>
      <c r="G182" s="22" t="str">
        <f>IF($B182="","",IF(COUNTIFS(Orders!$A:$A,$B182,Orders!$D:$D,$C182)&gt;0,"OK","No such PO line"))</f>
        <v/>
      </c>
    </row>
    <row r="183" spans="1:7" x14ac:dyDescent="0.3">
      <c r="A183" s="17"/>
      <c r="B183" s="16"/>
      <c r="C183" s="16"/>
      <c r="D183" s="18"/>
      <c r="E183" s="16"/>
      <c r="F183" s="16"/>
      <c r="G183" s="22" t="str">
        <f>IF($B183="","",IF(COUNTIFS(Orders!$A:$A,$B183,Orders!$D:$D,$C183)&gt;0,"OK","No such PO line"))</f>
        <v/>
      </c>
    </row>
    <row r="184" spans="1:7" x14ac:dyDescent="0.3">
      <c r="A184" s="17"/>
      <c r="B184" s="16"/>
      <c r="C184" s="16"/>
      <c r="D184" s="18"/>
      <c r="E184" s="16"/>
      <c r="F184" s="16"/>
      <c r="G184" s="22" t="str">
        <f>IF($B184="","",IF(COUNTIFS(Orders!$A:$A,$B184,Orders!$D:$D,$C184)&gt;0,"OK","No such PO line"))</f>
        <v/>
      </c>
    </row>
    <row r="185" spans="1:7" x14ac:dyDescent="0.3">
      <c r="A185" s="17"/>
      <c r="B185" s="16"/>
      <c r="C185" s="16"/>
      <c r="D185" s="18"/>
      <c r="E185" s="16"/>
      <c r="F185" s="16"/>
      <c r="G185" s="22" t="str">
        <f>IF($B185="","",IF(COUNTIFS(Orders!$A:$A,$B185,Orders!$D:$D,$C185)&gt;0,"OK","No such PO line"))</f>
        <v/>
      </c>
    </row>
    <row r="186" spans="1:7" x14ac:dyDescent="0.3">
      <c r="A186" s="17"/>
      <c r="B186" s="16"/>
      <c r="C186" s="16"/>
      <c r="D186" s="18"/>
      <c r="E186" s="16"/>
      <c r="F186" s="16"/>
      <c r="G186" s="22" t="str">
        <f>IF($B186="","",IF(COUNTIFS(Orders!$A:$A,$B186,Orders!$D:$D,$C186)&gt;0,"OK","No such PO line"))</f>
        <v/>
      </c>
    </row>
    <row r="187" spans="1:7" x14ac:dyDescent="0.3">
      <c r="A187" s="17"/>
      <c r="B187" s="16"/>
      <c r="C187" s="16"/>
      <c r="D187" s="18"/>
      <c r="E187" s="16"/>
      <c r="F187" s="16"/>
      <c r="G187" s="22" t="str">
        <f>IF($B187="","",IF(COUNTIFS(Orders!$A:$A,$B187,Orders!$D:$D,$C187)&gt;0,"OK","No such PO line"))</f>
        <v/>
      </c>
    </row>
    <row r="188" spans="1:7" x14ac:dyDescent="0.3">
      <c r="A188" s="17"/>
      <c r="B188" s="16"/>
      <c r="C188" s="16"/>
      <c r="D188" s="18"/>
      <c r="E188" s="16"/>
      <c r="F188" s="16"/>
      <c r="G188" s="22" t="str">
        <f>IF($B188="","",IF(COUNTIFS(Orders!$A:$A,$B188,Orders!$D:$D,$C188)&gt;0,"OK","No such PO line"))</f>
        <v/>
      </c>
    </row>
    <row r="189" spans="1:7" x14ac:dyDescent="0.3">
      <c r="A189" s="17"/>
      <c r="B189" s="16"/>
      <c r="C189" s="16"/>
      <c r="D189" s="18"/>
      <c r="E189" s="16"/>
      <c r="F189" s="16"/>
      <c r="G189" s="22" t="str">
        <f>IF($B189="","",IF(COUNTIFS(Orders!$A:$A,$B189,Orders!$D:$D,$C189)&gt;0,"OK","No such PO line"))</f>
        <v/>
      </c>
    </row>
    <row r="190" spans="1:7" x14ac:dyDescent="0.3">
      <c r="A190" s="17"/>
      <c r="B190" s="16"/>
      <c r="C190" s="16"/>
      <c r="D190" s="18"/>
      <c r="E190" s="16"/>
      <c r="F190" s="16"/>
      <c r="G190" s="22" t="str">
        <f>IF($B190="","",IF(COUNTIFS(Orders!$A:$A,$B190,Orders!$D:$D,$C190)&gt;0,"OK","No such PO line"))</f>
        <v/>
      </c>
    </row>
    <row r="191" spans="1:7" x14ac:dyDescent="0.3">
      <c r="A191" s="17"/>
      <c r="B191" s="16"/>
      <c r="C191" s="16"/>
      <c r="D191" s="18"/>
      <c r="E191" s="16"/>
      <c r="F191" s="16"/>
      <c r="G191" s="22" t="str">
        <f>IF($B191="","",IF(COUNTIFS(Orders!$A:$A,$B191,Orders!$D:$D,$C191)&gt;0,"OK","No such PO line"))</f>
        <v/>
      </c>
    </row>
    <row r="192" spans="1:7" x14ac:dyDescent="0.3">
      <c r="A192" s="17"/>
      <c r="B192" s="16"/>
      <c r="C192" s="16"/>
      <c r="D192" s="18"/>
      <c r="E192" s="16"/>
      <c r="F192" s="16"/>
      <c r="G192" s="22" t="str">
        <f>IF($B192="","",IF(COUNTIFS(Orders!$A:$A,$B192,Orders!$D:$D,$C192)&gt;0,"OK","No such PO line"))</f>
        <v/>
      </c>
    </row>
    <row r="193" spans="1:7" x14ac:dyDescent="0.3">
      <c r="A193" s="17"/>
      <c r="B193" s="16"/>
      <c r="C193" s="16"/>
      <c r="D193" s="18"/>
      <c r="E193" s="16"/>
      <c r="F193" s="16"/>
      <c r="G193" s="22" t="str">
        <f>IF($B193="","",IF(COUNTIFS(Orders!$A:$A,$B193,Orders!$D:$D,$C193)&gt;0,"OK","No such PO line"))</f>
        <v/>
      </c>
    </row>
    <row r="194" spans="1:7" x14ac:dyDescent="0.3">
      <c r="A194" s="17"/>
      <c r="B194" s="16"/>
      <c r="C194" s="16"/>
      <c r="D194" s="18"/>
      <c r="E194" s="16"/>
      <c r="F194" s="16"/>
      <c r="G194" s="22" t="str">
        <f>IF($B194="","",IF(COUNTIFS(Orders!$A:$A,$B194,Orders!$D:$D,$C194)&gt;0,"OK","No such PO line"))</f>
        <v/>
      </c>
    </row>
    <row r="195" spans="1:7" x14ac:dyDescent="0.3">
      <c r="A195" s="17"/>
      <c r="B195" s="16"/>
      <c r="C195" s="16"/>
      <c r="D195" s="18"/>
      <c r="E195" s="16"/>
      <c r="F195" s="16"/>
      <c r="G195" s="22" t="str">
        <f>IF($B195="","",IF(COUNTIFS(Orders!$A:$A,$B195,Orders!$D:$D,$C195)&gt;0,"OK","No such PO line"))</f>
        <v/>
      </c>
    </row>
    <row r="196" spans="1:7" x14ac:dyDescent="0.3">
      <c r="A196" s="17"/>
      <c r="B196" s="16"/>
      <c r="C196" s="16"/>
      <c r="D196" s="18"/>
      <c r="E196" s="16"/>
      <c r="F196" s="16"/>
      <c r="G196" s="22" t="str">
        <f>IF($B196="","",IF(COUNTIFS(Orders!$A:$A,$B196,Orders!$D:$D,$C196)&gt;0,"OK","No such PO line"))</f>
        <v/>
      </c>
    </row>
    <row r="197" spans="1:7" x14ac:dyDescent="0.3">
      <c r="A197" s="17"/>
      <c r="B197" s="16"/>
      <c r="C197" s="16"/>
      <c r="D197" s="18"/>
      <c r="E197" s="16"/>
      <c r="F197" s="16"/>
      <c r="G197" s="22" t="str">
        <f>IF($B197="","",IF(COUNTIFS(Orders!$A:$A,$B197,Orders!$D:$D,$C197)&gt;0,"OK","No such PO line"))</f>
        <v/>
      </c>
    </row>
    <row r="198" spans="1:7" x14ac:dyDescent="0.3">
      <c r="A198" s="17"/>
      <c r="B198" s="16"/>
      <c r="C198" s="16"/>
      <c r="D198" s="18"/>
      <c r="E198" s="16"/>
      <c r="F198" s="16"/>
      <c r="G198" s="22" t="str">
        <f>IF($B198="","",IF(COUNTIFS(Orders!$A:$A,$B198,Orders!$D:$D,$C198)&gt;0,"OK","No such PO line"))</f>
        <v/>
      </c>
    </row>
    <row r="199" spans="1:7" x14ac:dyDescent="0.3">
      <c r="A199" s="17"/>
      <c r="B199" s="16"/>
      <c r="C199" s="16"/>
      <c r="D199" s="18"/>
      <c r="E199" s="16"/>
      <c r="F199" s="16"/>
      <c r="G199" s="22" t="str">
        <f>IF($B199="","",IF(COUNTIFS(Orders!$A:$A,$B199,Orders!$D:$D,$C199)&gt;0,"OK","No such PO line"))</f>
        <v/>
      </c>
    </row>
    <row r="200" spans="1:7" x14ac:dyDescent="0.3">
      <c r="A200" s="17"/>
      <c r="B200" s="16"/>
      <c r="C200" s="16"/>
      <c r="D200" s="18"/>
      <c r="E200" s="16"/>
      <c r="F200" s="16"/>
      <c r="G200" s="22" t="str">
        <f>IF($B200="","",IF(COUNTIFS(Orders!$A:$A,$B200,Orders!$D:$D,$C200)&gt;0,"OK","No such PO line"))</f>
        <v/>
      </c>
    </row>
    <row r="201" spans="1:7" x14ac:dyDescent="0.3">
      <c r="A201" s="17"/>
      <c r="B201" s="16"/>
      <c r="C201" s="16"/>
      <c r="D201" s="18"/>
      <c r="E201" s="16"/>
      <c r="F201" s="16"/>
      <c r="G201" s="22" t="str">
        <f>IF($B201="","",IF(COUNTIFS(Orders!$A:$A,$B201,Orders!$D:$D,$C201)&gt;0,"OK","No such PO line"))</f>
        <v/>
      </c>
    </row>
    <row r="202" spans="1:7" x14ac:dyDescent="0.3">
      <c r="A202" s="17"/>
      <c r="B202" s="16"/>
      <c r="C202" s="16"/>
      <c r="D202" s="18"/>
      <c r="E202" s="16"/>
      <c r="F202" s="16"/>
      <c r="G202" s="22" t="str">
        <f>IF($B202="","",IF(COUNTIFS(Orders!$A:$A,$B202,Orders!$D:$D,$C202)&gt;0,"OK","No such PO line"))</f>
        <v/>
      </c>
    </row>
    <row r="203" spans="1:7" x14ac:dyDescent="0.3">
      <c r="A203" s="17"/>
      <c r="B203" s="16"/>
      <c r="C203" s="16"/>
      <c r="D203" s="18"/>
      <c r="E203" s="16"/>
      <c r="F203" s="16"/>
      <c r="G203" s="22" t="str">
        <f>IF($B203="","",IF(COUNTIFS(Orders!$A:$A,$B203,Orders!$D:$D,$C203)&gt;0,"OK","No such PO line"))</f>
        <v/>
      </c>
    </row>
    <row r="204" spans="1:7" x14ac:dyDescent="0.3">
      <c r="A204" s="17"/>
      <c r="B204" s="16"/>
      <c r="C204" s="16"/>
      <c r="D204" s="18"/>
      <c r="E204" s="16"/>
      <c r="F204" s="16"/>
      <c r="G204" s="22" t="str">
        <f>IF($B204="","",IF(COUNTIFS(Orders!$A:$A,$B204,Orders!$D:$D,$C204)&gt;0,"OK","No such PO line"))</f>
        <v/>
      </c>
    </row>
    <row r="205" spans="1:7" x14ac:dyDescent="0.3">
      <c r="A205" s="17"/>
      <c r="B205" s="16"/>
      <c r="C205" s="16"/>
      <c r="D205" s="18"/>
      <c r="E205" s="16"/>
      <c r="F205" s="16"/>
      <c r="G205" s="22" t="str">
        <f>IF($B205="","",IF(COUNTIFS(Orders!$A:$A,$B205,Orders!$D:$D,$C205)&gt;0,"OK","No such PO line"))</f>
        <v/>
      </c>
    </row>
    <row r="206" spans="1:7" x14ac:dyDescent="0.3">
      <c r="A206" s="17"/>
      <c r="B206" s="16"/>
      <c r="C206" s="16"/>
      <c r="D206" s="18"/>
      <c r="E206" s="16"/>
      <c r="F206" s="16"/>
      <c r="G206" s="22" t="str">
        <f>IF($B206="","",IF(COUNTIFS(Orders!$A:$A,$B206,Orders!$D:$D,$C206)&gt;0,"OK","No such PO line"))</f>
        <v/>
      </c>
    </row>
    <row r="207" spans="1:7" x14ac:dyDescent="0.3">
      <c r="A207" s="17"/>
      <c r="B207" s="16"/>
      <c r="C207" s="16"/>
      <c r="D207" s="18"/>
      <c r="E207" s="16"/>
      <c r="F207" s="16"/>
      <c r="G207" s="22" t="str">
        <f>IF($B207="","",IF(COUNTIFS(Orders!$A:$A,$B207,Orders!$D:$D,$C207)&gt;0,"OK","No such PO line"))</f>
        <v/>
      </c>
    </row>
    <row r="208" spans="1:7" x14ac:dyDescent="0.3">
      <c r="A208" s="17"/>
      <c r="B208" s="16"/>
      <c r="C208" s="16"/>
      <c r="D208" s="18"/>
      <c r="E208" s="16"/>
      <c r="F208" s="16"/>
      <c r="G208" s="22" t="str">
        <f>IF($B208="","",IF(COUNTIFS(Orders!$A:$A,$B208,Orders!$D:$D,$C208)&gt;0,"OK","No such PO line"))</f>
        <v/>
      </c>
    </row>
    <row r="209" spans="1:7" x14ac:dyDescent="0.3">
      <c r="A209" s="17"/>
      <c r="B209" s="16"/>
      <c r="C209" s="16"/>
      <c r="D209" s="18"/>
      <c r="E209" s="16"/>
      <c r="F209" s="16"/>
      <c r="G209" s="22" t="str">
        <f>IF($B209="","",IF(COUNTIFS(Orders!$A:$A,$B209,Orders!$D:$D,$C209)&gt;0,"OK","No such PO line"))</f>
        <v/>
      </c>
    </row>
    <row r="210" spans="1:7" x14ac:dyDescent="0.3">
      <c r="A210" s="17"/>
      <c r="B210" s="16"/>
      <c r="C210" s="16"/>
      <c r="D210" s="18"/>
      <c r="E210" s="16"/>
      <c r="F210" s="16"/>
      <c r="G210" s="22" t="str">
        <f>IF($B210="","",IF(COUNTIFS(Orders!$A:$A,$B210,Orders!$D:$D,$C210)&gt;0,"OK","No such PO line"))</f>
        <v/>
      </c>
    </row>
    <row r="211" spans="1:7" x14ac:dyDescent="0.3">
      <c r="A211" s="17"/>
      <c r="B211" s="16"/>
      <c r="C211" s="16"/>
      <c r="D211" s="18"/>
      <c r="E211" s="16"/>
      <c r="F211" s="16"/>
      <c r="G211" s="22" t="str">
        <f>IF($B211="","",IF(COUNTIFS(Orders!$A:$A,$B211,Orders!$D:$D,$C211)&gt;0,"OK","No such PO line"))</f>
        <v/>
      </c>
    </row>
    <row r="212" spans="1:7" x14ac:dyDescent="0.3">
      <c r="A212" s="17"/>
      <c r="B212" s="16"/>
      <c r="C212" s="16"/>
      <c r="D212" s="18"/>
      <c r="E212" s="16"/>
      <c r="F212" s="16"/>
      <c r="G212" s="22" t="str">
        <f>IF($B212="","",IF(COUNTIFS(Orders!$A:$A,$B212,Orders!$D:$D,$C212)&gt;0,"OK","No such PO line"))</f>
        <v/>
      </c>
    </row>
    <row r="213" spans="1:7" x14ac:dyDescent="0.3">
      <c r="A213" s="17"/>
      <c r="B213" s="16"/>
      <c r="C213" s="16"/>
      <c r="D213" s="18"/>
      <c r="E213" s="16"/>
      <c r="F213" s="16"/>
      <c r="G213" s="22" t="str">
        <f>IF($B213="","",IF(COUNTIFS(Orders!$A:$A,$B213,Orders!$D:$D,$C213)&gt;0,"OK","No such PO line"))</f>
        <v/>
      </c>
    </row>
    <row r="214" spans="1:7" x14ac:dyDescent="0.3">
      <c r="A214" s="17"/>
      <c r="B214" s="16"/>
      <c r="C214" s="16"/>
      <c r="D214" s="18"/>
      <c r="E214" s="16"/>
      <c r="F214" s="16"/>
      <c r="G214" s="22" t="str">
        <f>IF($B214="","",IF(COUNTIFS(Orders!$A:$A,$B214,Orders!$D:$D,$C214)&gt;0,"OK","No such PO line"))</f>
        <v/>
      </c>
    </row>
    <row r="215" spans="1:7" x14ac:dyDescent="0.3">
      <c r="A215" s="17"/>
      <c r="B215" s="16"/>
      <c r="C215" s="16"/>
      <c r="D215" s="18"/>
      <c r="E215" s="16"/>
      <c r="F215" s="16"/>
      <c r="G215" s="22" t="str">
        <f>IF($B215="","",IF(COUNTIFS(Orders!$A:$A,$B215,Orders!$D:$D,$C215)&gt;0,"OK","No such PO line"))</f>
        <v/>
      </c>
    </row>
    <row r="216" spans="1:7" x14ac:dyDescent="0.3">
      <c r="A216" s="17"/>
      <c r="B216" s="16"/>
      <c r="C216" s="16"/>
      <c r="D216" s="18"/>
      <c r="E216" s="16"/>
      <c r="F216" s="16"/>
      <c r="G216" s="22" t="str">
        <f>IF($B216="","",IF(COUNTIFS(Orders!$A:$A,$B216,Orders!$D:$D,$C216)&gt;0,"OK","No such PO line"))</f>
        <v/>
      </c>
    </row>
    <row r="217" spans="1:7" x14ac:dyDescent="0.3">
      <c r="A217" s="17"/>
      <c r="B217" s="16"/>
      <c r="C217" s="16"/>
      <c r="D217" s="18"/>
      <c r="E217" s="16"/>
      <c r="F217" s="16"/>
      <c r="G217" s="22" t="str">
        <f>IF($B217="","",IF(COUNTIFS(Orders!$A:$A,$B217,Orders!$D:$D,$C217)&gt;0,"OK","No such PO line"))</f>
        <v/>
      </c>
    </row>
    <row r="218" spans="1:7" x14ac:dyDescent="0.3">
      <c r="A218" s="17"/>
      <c r="B218" s="16"/>
      <c r="C218" s="16"/>
      <c r="D218" s="18"/>
      <c r="E218" s="16"/>
      <c r="F218" s="16"/>
      <c r="G218" s="22" t="str">
        <f>IF($B218="","",IF(COUNTIFS(Orders!$A:$A,$B218,Orders!$D:$D,$C218)&gt;0,"OK","No such PO line"))</f>
        <v/>
      </c>
    </row>
    <row r="219" spans="1:7" x14ac:dyDescent="0.3">
      <c r="A219" s="17"/>
      <c r="B219" s="16"/>
      <c r="C219" s="16"/>
      <c r="D219" s="18"/>
      <c r="E219" s="16"/>
      <c r="F219" s="16"/>
      <c r="G219" s="22" t="str">
        <f>IF($B219="","",IF(COUNTIFS(Orders!$A:$A,$B219,Orders!$D:$D,$C219)&gt;0,"OK","No such PO line"))</f>
        <v/>
      </c>
    </row>
    <row r="220" spans="1:7" x14ac:dyDescent="0.3">
      <c r="A220" s="17"/>
      <c r="B220" s="16"/>
      <c r="C220" s="16"/>
      <c r="D220" s="18"/>
      <c r="E220" s="16"/>
      <c r="F220" s="16"/>
      <c r="G220" s="22" t="str">
        <f>IF($B220="","",IF(COUNTIFS(Orders!$A:$A,$B220,Orders!$D:$D,$C220)&gt;0,"OK","No such PO line"))</f>
        <v/>
      </c>
    </row>
    <row r="221" spans="1:7" x14ac:dyDescent="0.3">
      <c r="A221" s="17"/>
      <c r="B221" s="16"/>
      <c r="C221" s="16"/>
      <c r="D221" s="18"/>
      <c r="E221" s="16"/>
      <c r="F221" s="16"/>
      <c r="G221" s="22" t="str">
        <f>IF($B221="","",IF(COUNTIFS(Orders!$A:$A,$B221,Orders!$D:$D,$C221)&gt;0,"OK","No such PO line"))</f>
        <v/>
      </c>
    </row>
    <row r="222" spans="1:7" x14ac:dyDescent="0.3">
      <c r="A222" s="17"/>
      <c r="B222" s="16"/>
      <c r="C222" s="16"/>
      <c r="D222" s="18"/>
      <c r="E222" s="16"/>
      <c r="F222" s="16"/>
      <c r="G222" s="22" t="str">
        <f>IF($B222="","",IF(COUNTIFS(Orders!$A:$A,$B222,Orders!$D:$D,$C222)&gt;0,"OK","No such PO line"))</f>
        <v/>
      </c>
    </row>
    <row r="223" spans="1:7" x14ac:dyDescent="0.3">
      <c r="A223" s="17"/>
      <c r="B223" s="16"/>
      <c r="C223" s="16"/>
      <c r="D223" s="18"/>
      <c r="E223" s="16"/>
      <c r="F223" s="16"/>
      <c r="G223" s="22" t="str">
        <f>IF($B223="","",IF(COUNTIFS(Orders!$A:$A,$B223,Orders!$D:$D,$C223)&gt;0,"OK","No such PO line"))</f>
        <v/>
      </c>
    </row>
    <row r="224" spans="1:7" x14ac:dyDescent="0.3">
      <c r="A224" s="17"/>
      <c r="B224" s="16"/>
      <c r="C224" s="16"/>
      <c r="D224" s="18"/>
      <c r="E224" s="16"/>
      <c r="F224" s="16"/>
      <c r="G224" s="22" t="str">
        <f>IF($B224="","",IF(COUNTIFS(Orders!$A:$A,$B224,Orders!$D:$D,$C224)&gt;0,"OK","No such PO line"))</f>
        <v/>
      </c>
    </row>
    <row r="225" spans="1:7" x14ac:dyDescent="0.3">
      <c r="A225" s="17"/>
      <c r="B225" s="16"/>
      <c r="C225" s="16"/>
      <c r="D225" s="18"/>
      <c r="E225" s="16"/>
      <c r="F225" s="16"/>
      <c r="G225" s="22" t="str">
        <f>IF($B225="","",IF(COUNTIFS(Orders!$A:$A,$B225,Orders!$D:$D,$C225)&gt;0,"OK","No such PO line"))</f>
        <v/>
      </c>
    </row>
    <row r="226" spans="1:7" x14ac:dyDescent="0.3">
      <c r="A226" s="17"/>
      <c r="B226" s="16"/>
      <c r="C226" s="16"/>
      <c r="D226" s="18"/>
      <c r="E226" s="16"/>
      <c r="F226" s="16"/>
      <c r="G226" s="22" t="str">
        <f>IF($B226="","",IF(COUNTIFS(Orders!$A:$A,$B226,Orders!$D:$D,$C226)&gt;0,"OK","No such PO line"))</f>
        <v/>
      </c>
    </row>
    <row r="227" spans="1:7" x14ac:dyDescent="0.3">
      <c r="A227" s="17"/>
      <c r="B227" s="16"/>
      <c r="C227" s="16"/>
      <c r="D227" s="18"/>
      <c r="E227" s="16"/>
      <c r="F227" s="16"/>
      <c r="G227" s="22" t="str">
        <f>IF($B227="","",IF(COUNTIFS(Orders!$A:$A,$B227,Orders!$D:$D,$C227)&gt;0,"OK","No such PO line"))</f>
        <v/>
      </c>
    </row>
    <row r="228" spans="1:7" x14ac:dyDescent="0.3">
      <c r="A228" s="17"/>
      <c r="B228" s="16"/>
      <c r="C228" s="16"/>
      <c r="D228" s="18"/>
      <c r="E228" s="16"/>
      <c r="F228" s="16"/>
      <c r="G228" s="22" t="str">
        <f>IF($B228="","",IF(COUNTIFS(Orders!$A:$A,$B228,Orders!$D:$D,$C228)&gt;0,"OK","No such PO line"))</f>
        <v/>
      </c>
    </row>
    <row r="229" spans="1:7" x14ac:dyDescent="0.3">
      <c r="A229" s="17"/>
      <c r="B229" s="16"/>
      <c r="C229" s="16"/>
      <c r="D229" s="18"/>
      <c r="E229" s="16"/>
      <c r="F229" s="16"/>
      <c r="G229" s="22" t="str">
        <f>IF($B229="","",IF(COUNTIFS(Orders!$A:$A,$B229,Orders!$D:$D,$C229)&gt;0,"OK","No such PO line"))</f>
        <v/>
      </c>
    </row>
    <row r="230" spans="1:7" x14ac:dyDescent="0.3">
      <c r="A230" s="17"/>
      <c r="B230" s="16"/>
      <c r="C230" s="16"/>
      <c r="D230" s="18"/>
      <c r="E230" s="16"/>
      <c r="F230" s="16"/>
      <c r="G230" s="22" t="str">
        <f>IF($B230="","",IF(COUNTIFS(Orders!$A:$A,$B230,Orders!$D:$D,$C230)&gt;0,"OK","No such PO line"))</f>
        <v/>
      </c>
    </row>
    <row r="231" spans="1:7" x14ac:dyDescent="0.3">
      <c r="A231" s="17"/>
      <c r="B231" s="16"/>
      <c r="C231" s="16"/>
      <c r="D231" s="18"/>
      <c r="E231" s="16"/>
      <c r="F231" s="16"/>
      <c r="G231" s="22" t="str">
        <f>IF($B231="","",IF(COUNTIFS(Orders!$A:$A,$B231,Orders!$D:$D,$C231)&gt;0,"OK","No such PO line"))</f>
        <v/>
      </c>
    </row>
    <row r="232" spans="1:7" x14ac:dyDescent="0.3">
      <c r="A232" s="17"/>
      <c r="B232" s="16"/>
      <c r="C232" s="16"/>
      <c r="D232" s="18"/>
      <c r="E232" s="16"/>
      <c r="F232" s="16"/>
      <c r="G232" s="22" t="str">
        <f>IF($B232="","",IF(COUNTIFS(Orders!$A:$A,$B232,Orders!$D:$D,$C232)&gt;0,"OK","No such PO line"))</f>
        <v/>
      </c>
    </row>
    <row r="233" spans="1:7" x14ac:dyDescent="0.3">
      <c r="A233" s="17"/>
      <c r="B233" s="16"/>
      <c r="C233" s="16"/>
      <c r="D233" s="18"/>
      <c r="E233" s="16"/>
      <c r="F233" s="16"/>
      <c r="G233" s="22" t="str">
        <f>IF($B233="","",IF(COUNTIFS(Orders!$A:$A,$B233,Orders!$D:$D,$C233)&gt;0,"OK","No such PO line"))</f>
        <v/>
      </c>
    </row>
    <row r="234" spans="1:7" x14ac:dyDescent="0.3">
      <c r="A234" s="17"/>
      <c r="B234" s="16"/>
      <c r="C234" s="16"/>
      <c r="D234" s="18"/>
      <c r="E234" s="16"/>
      <c r="F234" s="16"/>
      <c r="G234" s="22" t="str">
        <f>IF($B234="","",IF(COUNTIFS(Orders!$A:$A,$B234,Orders!$D:$D,$C234)&gt;0,"OK","No such PO line"))</f>
        <v/>
      </c>
    </row>
    <row r="235" spans="1:7" x14ac:dyDescent="0.3">
      <c r="A235" s="17"/>
      <c r="B235" s="16"/>
      <c r="C235" s="16"/>
      <c r="D235" s="18"/>
      <c r="E235" s="16"/>
      <c r="F235" s="16"/>
      <c r="G235" s="22" t="str">
        <f>IF($B235="","",IF(COUNTIFS(Orders!$A:$A,$B235,Orders!$D:$D,$C235)&gt;0,"OK","No such PO line"))</f>
        <v/>
      </c>
    </row>
    <row r="236" spans="1:7" x14ac:dyDescent="0.3">
      <c r="A236" s="17"/>
      <c r="B236" s="16"/>
      <c r="C236" s="16"/>
      <c r="D236" s="18"/>
      <c r="E236" s="16"/>
      <c r="F236" s="16"/>
      <c r="G236" s="22" t="str">
        <f>IF($B236="","",IF(COUNTIFS(Orders!$A:$A,$B236,Orders!$D:$D,$C236)&gt;0,"OK","No such PO line"))</f>
        <v/>
      </c>
    </row>
    <row r="237" spans="1:7" x14ac:dyDescent="0.3">
      <c r="A237" s="17"/>
      <c r="B237" s="16"/>
      <c r="C237" s="16"/>
      <c r="D237" s="18"/>
      <c r="E237" s="16"/>
      <c r="F237" s="16"/>
      <c r="G237" s="22" t="str">
        <f>IF($B237="","",IF(COUNTIFS(Orders!$A:$A,$B237,Orders!$D:$D,$C237)&gt;0,"OK","No such PO line"))</f>
        <v/>
      </c>
    </row>
    <row r="238" spans="1:7" x14ac:dyDescent="0.3">
      <c r="A238" s="17"/>
      <c r="B238" s="16"/>
      <c r="C238" s="16"/>
      <c r="D238" s="18"/>
      <c r="E238" s="16"/>
      <c r="F238" s="16"/>
      <c r="G238" s="22" t="str">
        <f>IF($B238="","",IF(COUNTIFS(Orders!$A:$A,$B238,Orders!$D:$D,$C238)&gt;0,"OK","No such PO line"))</f>
        <v/>
      </c>
    </row>
    <row r="239" spans="1:7" x14ac:dyDescent="0.3">
      <c r="A239" s="17"/>
      <c r="B239" s="16"/>
      <c r="C239" s="16"/>
      <c r="D239" s="18"/>
      <c r="E239" s="16"/>
      <c r="F239" s="16"/>
      <c r="G239" s="22" t="str">
        <f>IF($B239="","",IF(COUNTIFS(Orders!$A:$A,$B239,Orders!$D:$D,$C239)&gt;0,"OK","No such PO line"))</f>
        <v/>
      </c>
    </row>
    <row r="240" spans="1:7" x14ac:dyDescent="0.3">
      <c r="A240" s="17"/>
      <c r="B240" s="16"/>
      <c r="C240" s="16"/>
      <c r="D240" s="18"/>
      <c r="E240" s="16"/>
      <c r="F240" s="16"/>
      <c r="G240" s="22" t="str">
        <f>IF($B240="","",IF(COUNTIFS(Orders!$A:$A,$B240,Orders!$D:$D,$C240)&gt;0,"OK","No such PO line"))</f>
        <v/>
      </c>
    </row>
    <row r="241" spans="1:7" x14ac:dyDescent="0.3">
      <c r="A241" s="17"/>
      <c r="B241" s="16"/>
      <c r="C241" s="16"/>
      <c r="D241" s="18"/>
      <c r="E241" s="16"/>
      <c r="F241" s="16"/>
      <c r="G241" s="22" t="str">
        <f>IF($B241="","",IF(COUNTIFS(Orders!$A:$A,$B241,Orders!$D:$D,$C241)&gt;0,"OK","No such PO line"))</f>
        <v/>
      </c>
    </row>
    <row r="242" spans="1:7" x14ac:dyDescent="0.3">
      <c r="A242" s="17"/>
      <c r="B242" s="16"/>
      <c r="C242" s="16"/>
      <c r="D242" s="18"/>
      <c r="E242" s="16"/>
      <c r="F242" s="16"/>
      <c r="G242" s="22" t="str">
        <f>IF($B242="","",IF(COUNTIFS(Orders!$A:$A,$B242,Orders!$D:$D,$C242)&gt;0,"OK","No such PO line"))</f>
        <v/>
      </c>
    </row>
    <row r="243" spans="1:7" x14ac:dyDescent="0.3">
      <c r="A243" s="17"/>
      <c r="B243" s="16"/>
      <c r="C243" s="16"/>
      <c r="D243" s="18"/>
      <c r="E243" s="16"/>
      <c r="F243" s="16"/>
      <c r="G243" s="22" t="str">
        <f>IF($B243="","",IF(COUNTIFS(Orders!$A:$A,$B243,Orders!$D:$D,$C243)&gt;0,"OK","No such PO line"))</f>
        <v/>
      </c>
    </row>
    <row r="244" spans="1:7" x14ac:dyDescent="0.3">
      <c r="A244" s="17"/>
      <c r="B244" s="16"/>
      <c r="C244" s="16"/>
      <c r="D244" s="18"/>
      <c r="E244" s="16"/>
      <c r="F244" s="16"/>
      <c r="G244" s="22" t="str">
        <f>IF($B244="","",IF(COUNTIFS(Orders!$A:$A,$B244,Orders!$D:$D,$C244)&gt;0,"OK","No such PO line"))</f>
        <v/>
      </c>
    </row>
    <row r="245" spans="1:7" x14ac:dyDescent="0.3">
      <c r="A245" s="17"/>
      <c r="B245" s="16"/>
      <c r="C245" s="16"/>
      <c r="D245" s="18"/>
      <c r="E245" s="16"/>
      <c r="F245" s="16"/>
      <c r="G245" s="22" t="str">
        <f>IF($B245="","",IF(COUNTIFS(Orders!$A:$A,$B245,Orders!$D:$D,$C245)&gt;0,"OK","No such PO line"))</f>
        <v/>
      </c>
    </row>
    <row r="246" spans="1:7" x14ac:dyDescent="0.3">
      <c r="A246" s="17"/>
      <c r="B246" s="16"/>
      <c r="C246" s="16"/>
      <c r="D246" s="18"/>
      <c r="E246" s="16"/>
      <c r="F246" s="16"/>
      <c r="G246" s="22" t="str">
        <f>IF($B246="","",IF(COUNTIFS(Orders!$A:$A,$B246,Orders!$D:$D,$C246)&gt;0,"OK","No such PO line"))</f>
        <v/>
      </c>
    </row>
    <row r="247" spans="1:7" x14ac:dyDescent="0.3">
      <c r="A247" s="17"/>
      <c r="B247" s="16"/>
      <c r="C247" s="16"/>
      <c r="D247" s="18"/>
      <c r="E247" s="16"/>
      <c r="F247" s="16"/>
      <c r="G247" s="22" t="str">
        <f>IF($B247="","",IF(COUNTIFS(Orders!$A:$A,$B247,Orders!$D:$D,$C247)&gt;0,"OK","No such PO line"))</f>
        <v/>
      </c>
    </row>
    <row r="248" spans="1:7" x14ac:dyDescent="0.3">
      <c r="A248" s="17"/>
      <c r="B248" s="16"/>
      <c r="C248" s="16"/>
      <c r="D248" s="18"/>
      <c r="E248" s="16"/>
      <c r="F248" s="16"/>
      <c r="G248" s="22" t="str">
        <f>IF($B248="","",IF(COUNTIFS(Orders!$A:$A,$B248,Orders!$D:$D,$C248)&gt;0,"OK","No such PO line"))</f>
        <v/>
      </c>
    </row>
    <row r="249" spans="1:7" x14ac:dyDescent="0.3">
      <c r="A249" s="17"/>
      <c r="B249" s="16"/>
      <c r="C249" s="16"/>
      <c r="D249" s="18"/>
      <c r="E249" s="16"/>
      <c r="F249" s="16"/>
      <c r="G249" s="22" t="str">
        <f>IF($B249="","",IF(COUNTIFS(Orders!$A:$A,$B249,Orders!$D:$D,$C249)&gt;0,"OK","No such PO line"))</f>
        <v/>
      </c>
    </row>
    <row r="250" spans="1:7" x14ac:dyDescent="0.3">
      <c r="A250" s="17"/>
      <c r="B250" s="16"/>
      <c r="C250" s="16"/>
      <c r="D250" s="18"/>
      <c r="E250" s="16"/>
      <c r="F250" s="16"/>
      <c r="G250" s="22" t="str">
        <f>IF($B250="","",IF(COUNTIFS(Orders!$A:$A,$B250,Orders!$D:$D,$C250)&gt;0,"OK","No such PO line"))</f>
        <v/>
      </c>
    </row>
    <row r="251" spans="1:7" x14ac:dyDescent="0.3">
      <c r="A251" s="17"/>
      <c r="B251" s="16"/>
      <c r="C251" s="16"/>
      <c r="D251" s="18"/>
      <c r="E251" s="16"/>
      <c r="F251" s="16"/>
      <c r="G251" s="22" t="str">
        <f>IF($B251="","",IF(COUNTIFS(Orders!$A:$A,$B251,Orders!$D:$D,$C251)&gt;0,"OK","No such PO line"))</f>
        <v/>
      </c>
    </row>
    <row r="252" spans="1:7" x14ac:dyDescent="0.3">
      <c r="A252" s="17"/>
      <c r="B252" s="16"/>
      <c r="C252" s="16"/>
      <c r="D252" s="18"/>
      <c r="E252" s="16"/>
      <c r="F252" s="16"/>
      <c r="G252" s="22" t="str">
        <f>IF($B252="","",IF(COUNTIFS(Orders!$A:$A,$B252,Orders!$D:$D,$C252)&gt;0,"OK","No such PO line"))</f>
        <v/>
      </c>
    </row>
    <row r="253" spans="1:7" x14ac:dyDescent="0.3">
      <c r="A253" s="17"/>
      <c r="B253" s="16"/>
      <c r="C253" s="16"/>
      <c r="D253" s="18"/>
      <c r="E253" s="16"/>
      <c r="F253" s="16"/>
      <c r="G253" s="22" t="str">
        <f>IF($B253="","",IF(COUNTIFS(Orders!$A:$A,$B253,Orders!$D:$D,$C253)&gt;0,"OK","No such PO line"))</f>
        <v/>
      </c>
    </row>
    <row r="254" spans="1:7" x14ac:dyDescent="0.3">
      <c r="A254" s="17"/>
      <c r="B254" s="16"/>
      <c r="C254" s="16"/>
      <c r="D254" s="18"/>
      <c r="E254" s="16"/>
      <c r="F254" s="16"/>
      <c r="G254" s="22" t="str">
        <f>IF($B254="","",IF(COUNTIFS(Orders!$A:$A,$B254,Orders!$D:$D,$C254)&gt;0,"OK","No such PO line"))</f>
        <v/>
      </c>
    </row>
    <row r="255" spans="1:7" x14ac:dyDescent="0.3">
      <c r="A255" s="17"/>
      <c r="B255" s="16"/>
      <c r="C255" s="16"/>
      <c r="D255" s="18"/>
      <c r="E255" s="16"/>
      <c r="F255" s="16"/>
      <c r="G255" s="22" t="str">
        <f>IF($B255="","",IF(COUNTIFS(Orders!$A:$A,$B255,Orders!$D:$D,$C255)&gt;0,"OK","No such PO line"))</f>
        <v/>
      </c>
    </row>
    <row r="256" spans="1:7" x14ac:dyDescent="0.3">
      <c r="A256" s="17"/>
      <c r="B256" s="16"/>
      <c r="C256" s="16"/>
      <c r="D256" s="18"/>
      <c r="E256" s="16"/>
      <c r="F256" s="16"/>
      <c r="G256" s="22" t="str">
        <f>IF($B256="","",IF(COUNTIFS(Orders!$A:$A,$B256,Orders!$D:$D,$C256)&gt;0,"OK","No such PO line"))</f>
        <v/>
      </c>
    </row>
    <row r="257" spans="1:7" x14ac:dyDescent="0.3">
      <c r="A257" s="17"/>
      <c r="B257" s="16"/>
      <c r="C257" s="16"/>
      <c r="D257" s="18"/>
      <c r="E257" s="16"/>
      <c r="F257" s="16"/>
      <c r="G257" s="22" t="str">
        <f>IF($B257="","",IF(COUNTIFS(Orders!$A:$A,$B257,Orders!$D:$D,$C257)&gt;0,"OK","No such PO line"))</f>
        <v/>
      </c>
    </row>
    <row r="258" spans="1:7" x14ac:dyDescent="0.3">
      <c r="A258" s="17"/>
      <c r="B258" s="16"/>
      <c r="C258" s="16"/>
      <c r="D258" s="18"/>
      <c r="E258" s="16"/>
      <c r="F258" s="16"/>
      <c r="G258" s="22" t="str">
        <f>IF($B258="","",IF(COUNTIFS(Orders!$A:$A,$B258,Orders!$D:$D,$C258)&gt;0,"OK","No such PO line"))</f>
        <v/>
      </c>
    </row>
    <row r="259" spans="1:7" x14ac:dyDescent="0.3">
      <c r="A259" s="17"/>
      <c r="B259" s="16"/>
      <c r="C259" s="16"/>
      <c r="D259" s="18"/>
      <c r="E259" s="16"/>
      <c r="F259" s="16"/>
      <c r="G259" s="22" t="str">
        <f>IF($B259="","",IF(COUNTIFS(Orders!$A:$A,$B259,Orders!$D:$D,$C259)&gt;0,"OK","No such PO line"))</f>
        <v/>
      </c>
    </row>
    <row r="260" spans="1:7" x14ac:dyDescent="0.3">
      <c r="A260" s="17"/>
      <c r="B260" s="16"/>
      <c r="C260" s="16"/>
      <c r="D260" s="18"/>
      <c r="E260" s="16"/>
      <c r="F260" s="16"/>
      <c r="G260" s="22" t="str">
        <f>IF($B260="","",IF(COUNTIFS(Orders!$A:$A,$B260,Orders!$D:$D,$C260)&gt;0,"OK","No such PO line"))</f>
        <v/>
      </c>
    </row>
    <row r="261" spans="1:7" x14ac:dyDescent="0.3">
      <c r="A261" s="17"/>
      <c r="B261" s="16"/>
      <c r="C261" s="16"/>
      <c r="D261" s="18"/>
      <c r="E261" s="16"/>
      <c r="F261" s="16"/>
      <c r="G261" s="22" t="str">
        <f>IF($B261="","",IF(COUNTIFS(Orders!$A:$A,$B261,Orders!$D:$D,$C261)&gt;0,"OK","No such PO line"))</f>
        <v/>
      </c>
    </row>
    <row r="262" spans="1:7" x14ac:dyDescent="0.3">
      <c r="A262" s="17"/>
      <c r="B262" s="16"/>
      <c r="C262" s="16"/>
      <c r="D262" s="18"/>
      <c r="E262" s="16"/>
      <c r="F262" s="16"/>
      <c r="G262" s="22" t="str">
        <f>IF($B262="","",IF(COUNTIFS(Orders!$A:$A,$B262,Orders!$D:$D,$C262)&gt;0,"OK","No such PO line"))</f>
        <v/>
      </c>
    </row>
    <row r="263" spans="1:7" x14ac:dyDescent="0.3">
      <c r="A263" s="17"/>
      <c r="B263" s="16"/>
      <c r="C263" s="16"/>
      <c r="D263" s="18"/>
      <c r="E263" s="16"/>
      <c r="F263" s="16"/>
      <c r="G263" s="22" t="str">
        <f>IF($B263="","",IF(COUNTIFS(Orders!$A:$A,$B263,Orders!$D:$D,$C263)&gt;0,"OK","No such PO line"))</f>
        <v/>
      </c>
    </row>
    <row r="264" spans="1:7" x14ac:dyDescent="0.3">
      <c r="A264" s="17"/>
      <c r="B264" s="16"/>
      <c r="C264" s="16"/>
      <c r="D264" s="18"/>
      <c r="E264" s="16"/>
      <c r="F264" s="16"/>
      <c r="G264" s="22" t="str">
        <f>IF($B264="","",IF(COUNTIFS(Orders!$A:$A,$B264,Orders!$D:$D,$C264)&gt;0,"OK","No such PO line"))</f>
        <v/>
      </c>
    </row>
    <row r="265" spans="1:7" x14ac:dyDescent="0.3">
      <c r="A265" s="17"/>
      <c r="B265" s="16"/>
      <c r="C265" s="16"/>
      <c r="D265" s="18"/>
      <c r="E265" s="16"/>
      <c r="F265" s="16"/>
      <c r="G265" s="22" t="str">
        <f>IF($B265="","",IF(COUNTIFS(Orders!$A:$A,$B265,Orders!$D:$D,$C265)&gt;0,"OK","No such PO line"))</f>
        <v/>
      </c>
    </row>
    <row r="266" spans="1:7" x14ac:dyDescent="0.3">
      <c r="A266" s="17"/>
      <c r="B266" s="16"/>
      <c r="C266" s="16"/>
      <c r="D266" s="18"/>
      <c r="E266" s="16"/>
      <c r="F266" s="16"/>
      <c r="G266" s="22" t="str">
        <f>IF($B266="","",IF(COUNTIFS(Orders!$A:$A,$B266,Orders!$D:$D,$C266)&gt;0,"OK","No such PO line"))</f>
        <v/>
      </c>
    </row>
    <row r="267" spans="1:7" x14ac:dyDescent="0.3">
      <c r="A267" s="17"/>
      <c r="B267" s="16"/>
      <c r="C267" s="16"/>
      <c r="D267" s="18"/>
      <c r="E267" s="16"/>
      <c r="F267" s="16"/>
      <c r="G267" s="22" t="str">
        <f>IF($B267="","",IF(COUNTIFS(Orders!$A:$A,$B267,Orders!$D:$D,$C267)&gt;0,"OK","No such PO line"))</f>
        <v/>
      </c>
    </row>
    <row r="268" spans="1:7" x14ac:dyDescent="0.3">
      <c r="A268" s="17"/>
      <c r="B268" s="16"/>
      <c r="C268" s="16"/>
      <c r="D268" s="18"/>
      <c r="E268" s="16"/>
      <c r="F268" s="16"/>
      <c r="G268" s="22" t="str">
        <f>IF($B268="","",IF(COUNTIFS(Orders!$A:$A,$B268,Orders!$D:$D,$C268)&gt;0,"OK","No such PO line"))</f>
        <v/>
      </c>
    </row>
    <row r="269" spans="1:7" x14ac:dyDescent="0.3">
      <c r="A269" s="17"/>
      <c r="B269" s="16"/>
      <c r="C269" s="16"/>
      <c r="D269" s="18"/>
      <c r="E269" s="16"/>
      <c r="F269" s="16"/>
      <c r="G269" s="22" t="str">
        <f>IF($B269="","",IF(COUNTIFS(Orders!$A:$A,$B269,Orders!$D:$D,$C269)&gt;0,"OK","No such PO line"))</f>
        <v/>
      </c>
    </row>
    <row r="270" spans="1:7" x14ac:dyDescent="0.3">
      <c r="A270" s="17"/>
      <c r="B270" s="16"/>
      <c r="C270" s="16"/>
      <c r="D270" s="18"/>
      <c r="E270" s="16"/>
      <c r="F270" s="16"/>
      <c r="G270" s="22" t="str">
        <f>IF($B270="","",IF(COUNTIFS(Orders!$A:$A,$B270,Orders!$D:$D,$C270)&gt;0,"OK","No such PO line"))</f>
        <v/>
      </c>
    </row>
    <row r="271" spans="1:7" x14ac:dyDescent="0.3">
      <c r="A271" s="17"/>
      <c r="B271" s="16"/>
      <c r="C271" s="16"/>
      <c r="D271" s="18"/>
      <c r="E271" s="16"/>
      <c r="F271" s="16"/>
      <c r="G271" s="22" t="str">
        <f>IF($B271="","",IF(COUNTIFS(Orders!$A:$A,$B271,Orders!$D:$D,$C271)&gt;0,"OK","No such PO line"))</f>
        <v/>
      </c>
    </row>
    <row r="272" spans="1:7" x14ac:dyDescent="0.3">
      <c r="A272" s="17"/>
      <c r="B272" s="16"/>
      <c r="C272" s="16"/>
      <c r="D272" s="18"/>
      <c r="E272" s="16"/>
      <c r="F272" s="16"/>
      <c r="G272" s="22" t="str">
        <f>IF($B272="","",IF(COUNTIFS(Orders!$A:$A,$B272,Orders!$D:$D,$C272)&gt;0,"OK","No such PO line"))</f>
        <v/>
      </c>
    </row>
    <row r="273" spans="1:7" x14ac:dyDescent="0.3">
      <c r="A273" s="17"/>
      <c r="B273" s="16"/>
      <c r="C273" s="16"/>
      <c r="D273" s="18"/>
      <c r="E273" s="16"/>
      <c r="F273" s="16"/>
      <c r="G273" s="22" t="str">
        <f>IF($B273="","",IF(COUNTIFS(Orders!$A:$A,$B273,Orders!$D:$D,$C273)&gt;0,"OK","No such PO line"))</f>
        <v/>
      </c>
    </row>
    <row r="274" spans="1:7" x14ac:dyDescent="0.3">
      <c r="A274" s="17"/>
      <c r="B274" s="16"/>
      <c r="C274" s="16"/>
      <c r="D274" s="18"/>
      <c r="E274" s="16"/>
      <c r="F274" s="16"/>
      <c r="G274" s="22" t="str">
        <f>IF($B274="","",IF(COUNTIFS(Orders!$A:$A,$B274,Orders!$D:$D,$C274)&gt;0,"OK","No such PO line"))</f>
        <v/>
      </c>
    </row>
    <row r="275" spans="1:7" x14ac:dyDescent="0.3">
      <c r="A275" s="17"/>
      <c r="B275" s="16"/>
      <c r="C275" s="16"/>
      <c r="D275" s="18"/>
      <c r="E275" s="16"/>
      <c r="F275" s="16"/>
      <c r="G275" s="22" t="str">
        <f>IF($B275="","",IF(COUNTIFS(Orders!$A:$A,$B275,Orders!$D:$D,$C275)&gt;0,"OK","No such PO line"))</f>
        <v/>
      </c>
    </row>
    <row r="276" spans="1:7" x14ac:dyDescent="0.3">
      <c r="A276" s="17"/>
      <c r="B276" s="16"/>
      <c r="C276" s="16"/>
      <c r="D276" s="18"/>
      <c r="E276" s="16"/>
      <c r="F276" s="16"/>
      <c r="G276" s="22" t="str">
        <f>IF($B276="","",IF(COUNTIFS(Orders!$A:$A,$B276,Orders!$D:$D,$C276)&gt;0,"OK","No such PO line"))</f>
        <v/>
      </c>
    </row>
    <row r="277" spans="1:7" x14ac:dyDescent="0.3">
      <c r="A277" s="17"/>
      <c r="B277" s="16"/>
      <c r="C277" s="16"/>
      <c r="D277" s="18"/>
      <c r="E277" s="16"/>
      <c r="F277" s="16"/>
      <c r="G277" s="22" t="str">
        <f>IF($B277="","",IF(COUNTIFS(Orders!$A:$A,$B277,Orders!$D:$D,$C277)&gt;0,"OK","No such PO line"))</f>
        <v/>
      </c>
    </row>
    <row r="278" spans="1:7" x14ac:dyDescent="0.3">
      <c r="A278" s="17"/>
      <c r="B278" s="16"/>
      <c r="C278" s="16"/>
      <c r="D278" s="18"/>
      <c r="E278" s="16"/>
      <c r="F278" s="16"/>
      <c r="G278" s="22" t="str">
        <f>IF($B278="","",IF(COUNTIFS(Orders!$A:$A,$B278,Orders!$D:$D,$C278)&gt;0,"OK","No such PO line"))</f>
        <v/>
      </c>
    </row>
    <row r="279" spans="1:7" x14ac:dyDescent="0.3">
      <c r="A279" s="17"/>
      <c r="B279" s="16"/>
      <c r="C279" s="16"/>
      <c r="D279" s="18"/>
      <c r="E279" s="16"/>
      <c r="F279" s="16"/>
      <c r="G279" s="22" t="str">
        <f>IF($B279="","",IF(COUNTIFS(Orders!$A:$A,$B279,Orders!$D:$D,$C279)&gt;0,"OK","No such PO line"))</f>
        <v/>
      </c>
    </row>
    <row r="280" spans="1:7" x14ac:dyDescent="0.3">
      <c r="A280" s="17"/>
      <c r="B280" s="16"/>
      <c r="C280" s="16"/>
      <c r="D280" s="18"/>
      <c r="E280" s="16"/>
      <c r="F280" s="16"/>
      <c r="G280" s="22" t="str">
        <f>IF($B280="","",IF(COUNTIFS(Orders!$A:$A,$B280,Orders!$D:$D,$C280)&gt;0,"OK","No such PO line"))</f>
        <v/>
      </c>
    </row>
    <row r="281" spans="1:7" x14ac:dyDescent="0.3">
      <c r="A281" s="17"/>
      <c r="B281" s="16"/>
      <c r="C281" s="16"/>
      <c r="D281" s="18"/>
      <c r="E281" s="16"/>
      <c r="F281" s="16"/>
      <c r="G281" s="22" t="str">
        <f>IF($B281="","",IF(COUNTIFS(Orders!$A:$A,$B281,Orders!$D:$D,$C281)&gt;0,"OK","No such PO line"))</f>
        <v/>
      </c>
    </row>
    <row r="282" spans="1:7" x14ac:dyDescent="0.3">
      <c r="A282" s="17"/>
      <c r="B282" s="16"/>
      <c r="C282" s="16"/>
      <c r="D282" s="18"/>
      <c r="E282" s="16"/>
      <c r="F282" s="16"/>
      <c r="G282" s="22" t="str">
        <f>IF($B282="","",IF(COUNTIFS(Orders!$A:$A,$B282,Orders!$D:$D,$C282)&gt;0,"OK","No such PO line"))</f>
        <v/>
      </c>
    </row>
    <row r="283" spans="1:7" x14ac:dyDescent="0.3">
      <c r="A283" s="17"/>
      <c r="B283" s="16"/>
      <c r="C283" s="16"/>
      <c r="D283" s="18"/>
      <c r="E283" s="16"/>
      <c r="F283" s="16"/>
      <c r="G283" s="22" t="str">
        <f>IF($B283="","",IF(COUNTIFS(Orders!$A:$A,$B283,Orders!$D:$D,$C283)&gt;0,"OK","No such PO line"))</f>
        <v/>
      </c>
    </row>
    <row r="284" spans="1:7" x14ac:dyDescent="0.3">
      <c r="A284" s="17"/>
      <c r="B284" s="16"/>
      <c r="C284" s="16"/>
      <c r="D284" s="18"/>
      <c r="E284" s="16"/>
      <c r="F284" s="16"/>
      <c r="G284" s="22" t="str">
        <f>IF($B284="","",IF(COUNTIFS(Orders!$A:$A,$B284,Orders!$D:$D,$C284)&gt;0,"OK","No such PO line"))</f>
        <v/>
      </c>
    </row>
    <row r="285" spans="1:7" x14ac:dyDescent="0.3">
      <c r="A285" s="17"/>
      <c r="B285" s="16"/>
      <c r="C285" s="16"/>
      <c r="D285" s="18"/>
      <c r="E285" s="16"/>
      <c r="F285" s="16"/>
      <c r="G285" s="22" t="str">
        <f>IF($B285="","",IF(COUNTIFS(Orders!$A:$A,$B285,Orders!$D:$D,$C285)&gt;0,"OK","No such PO line"))</f>
        <v/>
      </c>
    </row>
    <row r="286" spans="1:7" x14ac:dyDescent="0.3">
      <c r="A286" s="17"/>
      <c r="B286" s="16"/>
      <c r="C286" s="16"/>
      <c r="D286" s="18"/>
      <c r="E286" s="16"/>
      <c r="F286" s="16"/>
      <c r="G286" s="22" t="str">
        <f>IF($B286="","",IF(COUNTIFS(Orders!$A:$A,$B286,Orders!$D:$D,$C286)&gt;0,"OK","No such PO line"))</f>
        <v/>
      </c>
    </row>
    <row r="287" spans="1:7" x14ac:dyDescent="0.3">
      <c r="A287" s="17"/>
      <c r="B287" s="16"/>
      <c r="C287" s="16"/>
      <c r="D287" s="18"/>
      <c r="E287" s="16"/>
      <c r="F287" s="16"/>
      <c r="G287" s="22" t="str">
        <f>IF($B287="","",IF(COUNTIFS(Orders!$A:$A,$B287,Orders!$D:$D,$C287)&gt;0,"OK","No such PO line"))</f>
        <v/>
      </c>
    </row>
    <row r="288" spans="1:7" x14ac:dyDescent="0.3">
      <c r="A288" s="17"/>
      <c r="B288" s="16"/>
      <c r="C288" s="16"/>
      <c r="D288" s="18"/>
      <c r="E288" s="16"/>
      <c r="F288" s="16"/>
      <c r="G288" s="22" t="str">
        <f>IF($B288="","",IF(COUNTIFS(Orders!$A:$A,$B288,Orders!$D:$D,$C288)&gt;0,"OK","No such PO line"))</f>
        <v/>
      </c>
    </row>
    <row r="289" spans="1:7" x14ac:dyDescent="0.3">
      <c r="A289" s="17"/>
      <c r="B289" s="16"/>
      <c r="C289" s="16"/>
      <c r="D289" s="18"/>
      <c r="E289" s="16"/>
      <c r="F289" s="16"/>
      <c r="G289" s="22" t="str">
        <f>IF($B289="","",IF(COUNTIFS(Orders!$A:$A,$B289,Orders!$D:$D,$C289)&gt;0,"OK","No such PO line"))</f>
        <v/>
      </c>
    </row>
    <row r="290" spans="1:7" x14ac:dyDescent="0.3">
      <c r="A290" s="17"/>
      <c r="B290" s="16"/>
      <c r="C290" s="16"/>
      <c r="D290" s="18"/>
      <c r="E290" s="16"/>
      <c r="F290" s="16"/>
      <c r="G290" s="22" t="str">
        <f>IF($B290="","",IF(COUNTIFS(Orders!$A:$A,$B290,Orders!$D:$D,$C290)&gt;0,"OK","No such PO line"))</f>
        <v/>
      </c>
    </row>
    <row r="291" spans="1:7" x14ac:dyDescent="0.3">
      <c r="A291" s="17"/>
      <c r="B291" s="16"/>
      <c r="C291" s="16"/>
      <c r="D291" s="18"/>
      <c r="E291" s="16"/>
      <c r="F291" s="16"/>
      <c r="G291" s="22" t="str">
        <f>IF($B291="","",IF(COUNTIFS(Orders!$A:$A,$B291,Orders!$D:$D,$C291)&gt;0,"OK","No such PO line"))</f>
        <v/>
      </c>
    </row>
    <row r="292" spans="1:7" x14ac:dyDescent="0.3">
      <c r="A292" s="17"/>
      <c r="B292" s="16"/>
      <c r="C292" s="16"/>
      <c r="D292" s="18"/>
      <c r="E292" s="16"/>
      <c r="F292" s="16"/>
      <c r="G292" s="22" t="str">
        <f>IF($B292="","",IF(COUNTIFS(Orders!$A:$A,$B292,Orders!$D:$D,$C292)&gt;0,"OK","No such PO line"))</f>
        <v/>
      </c>
    </row>
    <row r="293" spans="1:7" x14ac:dyDescent="0.3">
      <c r="A293" s="17"/>
      <c r="B293" s="16"/>
      <c r="C293" s="16"/>
      <c r="D293" s="18"/>
      <c r="E293" s="16"/>
      <c r="F293" s="16"/>
      <c r="G293" s="22" t="str">
        <f>IF($B293="","",IF(COUNTIFS(Orders!$A:$A,$B293,Orders!$D:$D,$C293)&gt;0,"OK","No such PO line"))</f>
        <v/>
      </c>
    </row>
    <row r="294" spans="1:7" x14ac:dyDescent="0.3">
      <c r="A294" s="17"/>
      <c r="B294" s="16"/>
      <c r="C294" s="16"/>
      <c r="D294" s="18"/>
      <c r="E294" s="16"/>
      <c r="F294" s="16"/>
      <c r="G294" s="22" t="str">
        <f>IF($B294="","",IF(COUNTIFS(Orders!$A:$A,$B294,Orders!$D:$D,$C294)&gt;0,"OK","No such PO line"))</f>
        <v/>
      </c>
    </row>
    <row r="295" spans="1:7" x14ac:dyDescent="0.3">
      <c r="A295" s="17"/>
      <c r="B295" s="16"/>
      <c r="C295" s="16"/>
      <c r="D295" s="18"/>
      <c r="E295" s="16"/>
      <c r="F295" s="16"/>
      <c r="G295" s="22" t="str">
        <f>IF($B295="","",IF(COUNTIFS(Orders!$A:$A,$B295,Orders!$D:$D,$C295)&gt;0,"OK","No such PO line"))</f>
        <v/>
      </c>
    </row>
    <row r="296" spans="1:7" x14ac:dyDescent="0.3">
      <c r="A296" s="17"/>
      <c r="B296" s="16"/>
      <c r="C296" s="16"/>
      <c r="D296" s="18"/>
      <c r="E296" s="16"/>
      <c r="F296" s="16"/>
      <c r="G296" s="22" t="str">
        <f>IF($B296="","",IF(COUNTIFS(Orders!$A:$A,$B296,Orders!$D:$D,$C296)&gt;0,"OK","No such PO line"))</f>
        <v/>
      </c>
    </row>
    <row r="297" spans="1:7" x14ac:dyDescent="0.3">
      <c r="A297" s="17"/>
      <c r="B297" s="16"/>
      <c r="C297" s="16"/>
      <c r="D297" s="18"/>
      <c r="E297" s="16"/>
      <c r="F297" s="16"/>
      <c r="G297" s="22" t="str">
        <f>IF($B297="","",IF(COUNTIFS(Orders!$A:$A,$B297,Orders!$D:$D,$C297)&gt;0,"OK","No such PO line"))</f>
        <v/>
      </c>
    </row>
    <row r="298" spans="1:7" x14ac:dyDescent="0.3">
      <c r="A298" s="17"/>
      <c r="B298" s="16"/>
      <c r="C298" s="16"/>
      <c r="D298" s="18"/>
      <c r="E298" s="16"/>
      <c r="F298" s="16"/>
      <c r="G298" s="22" t="str">
        <f>IF($B298="","",IF(COUNTIFS(Orders!$A:$A,$B298,Orders!$D:$D,$C298)&gt;0,"OK","No such PO line"))</f>
        <v/>
      </c>
    </row>
    <row r="299" spans="1:7" x14ac:dyDescent="0.3">
      <c r="A299" s="17"/>
      <c r="B299" s="16"/>
      <c r="C299" s="16"/>
      <c r="D299" s="18"/>
      <c r="E299" s="16"/>
      <c r="F299" s="16"/>
      <c r="G299" s="22" t="str">
        <f>IF($B299="","",IF(COUNTIFS(Orders!$A:$A,$B299,Orders!$D:$D,$C299)&gt;0,"OK","No such PO line"))</f>
        <v/>
      </c>
    </row>
    <row r="300" spans="1:7" x14ac:dyDescent="0.3">
      <c r="A300" s="17"/>
      <c r="B300" s="16"/>
      <c r="C300" s="16"/>
      <c r="D300" s="18"/>
      <c r="E300" s="16"/>
      <c r="F300" s="16"/>
      <c r="G300" s="22" t="str">
        <f>IF($B300="","",IF(COUNTIFS(Orders!$A:$A,$B300,Orders!$D:$D,$C300)&gt;0,"OK","No such PO line"))</f>
        <v/>
      </c>
    </row>
    <row r="301" spans="1:7" x14ac:dyDescent="0.3">
      <c r="A301" s="17"/>
      <c r="B301" s="16"/>
      <c r="C301" s="16"/>
      <c r="D301" s="18"/>
      <c r="E301" s="16"/>
      <c r="F301" s="16"/>
      <c r="G301" s="22" t="str">
        <f>IF($B301="","",IF(COUNTIFS(Orders!$A:$A,$B301,Orders!$D:$D,$C301)&gt;0,"OK","No such PO line"))</f>
        <v/>
      </c>
    </row>
    <row r="302" spans="1:7" x14ac:dyDescent="0.3">
      <c r="A302" s="17"/>
      <c r="B302" s="16"/>
      <c r="C302" s="16"/>
      <c r="D302" s="18"/>
      <c r="E302" s="16"/>
      <c r="F302" s="16"/>
      <c r="G302" s="22" t="str">
        <f>IF($B302="","",IF(COUNTIFS(Orders!$A:$A,$B302,Orders!$D:$D,$C302)&gt;0,"OK","No such PO line"))</f>
        <v/>
      </c>
    </row>
    <row r="303" spans="1:7" x14ac:dyDescent="0.3">
      <c r="A303" s="17"/>
      <c r="B303" s="16"/>
      <c r="C303" s="16"/>
      <c r="D303" s="18"/>
      <c r="E303" s="16"/>
      <c r="F303" s="16"/>
      <c r="G303" s="22" t="str">
        <f>IF($B303="","",IF(COUNTIFS(Orders!$A:$A,$B303,Orders!$D:$D,$C303)&gt;0,"OK","No such PO line"))</f>
        <v/>
      </c>
    </row>
    <row r="304" spans="1:7" x14ac:dyDescent="0.3">
      <c r="A304" s="17"/>
      <c r="B304" s="16"/>
      <c r="C304" s="16"/>
      <c r="D304" s="18"/>
      <c r="E304" s="16"/>
      <c r="F304" s="16"/>
      <c r="G304" s="22" t="str">
        <f>IF($B304="","",IF(COUNTIFS(Orders!$A:$A,$B304,Orders!$D:$D,$C304)&gt;0,"OK","No such PO line"))</f>
        <v/>
      </c>
    </row>
    <row r="305" spans="1:7" x14ac:dyDescent="0.3">
      <c r="A305" s="17"/>
      <c r="B305" s="16"/>
      <c r="C305" s="16"/>
      <c r="D305" s="18"/>
      <c r="E305" s="16"/>
      <c r="F305" s="16"/>
      <c r="G305" s="22" t="str">
        <f>IF($B305="","",IF(COUNTIFS(Orders!$A:$A,$B305,Orders!$D:$D,$C305)&gt;0,"OK","No such PO line"))</f>
        <v/>
      </c>
    </row>
    <row r="306" spans="1:7" x14ac:dyDescent="0.3">
      <c r="A306" s="17"/>
      <c r="B306" s="16"/>
      <c r="C306" s="16"/>
      <c r="D306" s="18"/>
      <c r="E306" s="16"/>
      <c r="F306" s="16"/>
      <c r="G306" s="22" t="str">
        <f>IF($B306="","",IF(COUNTIFS(Orders!$A:$A,$B306,Orders!$D:$D,$C306)&gt;0,"OK","No such PO line"))</f>
        <v/>
      </c>
    </row>
    <row r="307" spans="1:7" x14ac:dyDescent="0.3">
      <c r="A307" s="17"/>
      <c r="B307" s="16"/>
      <c r="C307" s="16"/>
      <c r="D307" s="18"/>
      <c r="E307" s="16"/>
      <c r="F307" s="16"/>
      <c r="G307" s="22" t="str">
        <f>IF($B307="","",IF(COUNTIFS(Orders!$A:$A,$B307,Orders!$D:$D,$C307)&gt;0,"OK","No such PO line"))</f>
        <v/>
      </c>
    </row>
    <row r="308" spans="1:7" x14ac:dyDescent="0.3">
      <c r="A308" s="17"/>
      <c r="B308" s="16"/>
      <c r="C308" s="16"/>
      <c r="D308" s="18"/>
      <c r="E308" s="16"/>
      <c r="F308" s="16"/>
      <c r="G308" s="22" t="str">
        <f>IF($B308="","",IF(COUNTIFS(Orders!$A:$A,$B308,Orders!$D:$D,$C308)&gt;0,"OK","No such PO line"))</f>
        <v/>
      </c>
    </row>
    <row r="309" spans="1:7" x14ac:dyDescent="0.3">
      <c r="A309" s="17"/>
      <c r="B309" s="16"/>
      <c r="C309" s="16"/>
      <c r="D309" s="18"/>
      <c r="E309" s="16"/>
      <c r="F309" s="16"/>
      <c r="G309" s="22" t="str">
        <f>IF($B309="","",IF(COUNTIFS(Orders!$A:$A,$B309,Orders!$D:$D,$C309)&gt;0,"OK","No such PO line"))</f>
        <v/>
      </c>
    </row>
    <row r="310" spans="1:7" x14ac:dyDescent="0.3">
      <c r="A310" s="17"/>
      <c r="B310" s="16"/>
      <c r="C310" s="16"/>
      <c r="D310" s="18"/>
      <c r="E310" s="16"/>
      <c r="F310" s="16"/>
      <c r="G310" s="22" t="str">
        <f>IF($B310="","",IF(COUNTIFS(Orders!$A:$A,$B310,Orders!$D:$D,$C310)&gt;0,"OK","No such PO line"))</f>
        <v/>
      </c>
    </row>
    <row r="311" spans="1:7" x14ac:dyDescent="0.3">
      <c r="A311" s="17"/>
      <c r="B311" s="16"/>
      <c r="C311" s="16"/>
      <c r="D311" s="18"/>
      <c r="E311" s="16"/>
      <c r="F311" s="16"/>
      <c r="G311" s="22" t="str">
        <f>IF($B311="","",IF(COUNTIFS(Orders!$A:$A,$B311,Orders!$D:$D,$C311)&gt;0,"OK","No such PO line"))</f>
        <v/>
      </c>
    </row>
    <row r="312" spans="1:7" x14ac:dyDescent="0.3">
      <c r="A312" s="17"/>
      <c r="B312" s="16"/>
      <c r="C312" s="16"/>
      <c r="D312" s="18"/>
      <c r="E312" s="16"/>
      <c r="F312" s="16"/>
      <c r="G312" s="22" t="str">
        <f>IF($B312="","",IF(COUNTIFS(Orders!$A:$A,$B312,Orders!$D:$D,$C312)&gt;0,"OK","No such PO line"))</f>
        <v/>
      </c>
    </row>
    <row r="313" spans="1:7" x14ac:dyDescent="0.3">
      <c r="A313" s="17"/>
      <c r="B313" s="16"/>
      <c r="C313" s="16"/>
      <c r="D313" s="18"/>
      <c r="E313" s="16"/>
      <c r="F313" s="16"/>
      <c r="G313" s="22" t="str">
        <f>IF($B313="","",IF(COUNTIFS(Orders!$A:$A,$B313,Orders!$D:$D,$C313)&gt;0,"OK","No such PO line"))</f>
        <v/>
      </c>
    </row>
    <row r="314" spans="1:7" x14ac:dyDescent="0.3">
      <c r="A314" s="17"/>
      <c r="B314" s="16"/>
      <c r="C314" s="16"/>
      <c r="D314" s="18"/>
      <c r="E314" s="16"/>
      <c r="F314" s="16"/>
      <c r="G314" s="22" t="str">
        <f>IF($B314="","",IF(COUNTIFS(Orders!$A:$A,$B314,Orders!$D:$D,$C314)&gt;0,"OK","No such PO line"))</f>
        <v/>
      </c>
    </row>
    <row r="315" spans="1:7" x14ac:dyDescent="0.3">
      <c r="A315" s="17"/>
      <c r="B315" s="16"/>
      <c r="C315" s="16"/>
      <c r="D315" s="18"/>
      <c r="E315" s="16"/>
      <c r="F315" s="16"/>
      <c r="G315" s="22" t="str">
        <f>IF($B315="","",IF(COUNTIFS(Orders!$A:$A,$B315,Orders!$D:$D,$C315)&gt;0,"OK","No such PO line"))</f>
        <v/>
      </c>
    </row>
    <row r="316" spans="1:7" x14ac:dyDescent="0.3">
      <c r="A316" s="17"/>
      <c r="B316" s="16"/>
      <c r="C316" s="16"/>
      <c r="D316" s="18"/>
      <c r="E316" s="16"/>
      <c r="F316" s="16"/>
      <c r="G316" s="22" t="str">
        <f>IF($B316="","",IF(COUNTIFS(Orders!$A:$A,$B316,Orders!$D:$D,$C316)&gt;0,"OK","No such PO line"))</f>
        <v/>
      </c>
    </row>
    <row r="317" spans="1:7" x14ac:dyDescent="0.3">
      <c r="A317" s="17"/>
      <c r="B317" s="16"/>
      <c r="C317" s="16"/>
      <c r="D317" s="18"/>
      <c r="E317" s="16"/>
      <c r="F317" s="16"/>
      <c r="G317" s="22" t="str">
        <f>IF($B317="","",IF(COUNTIFS(Orders!$A:$A,$B317,Orders!$D:$D,$C317)&gt;0,"OK","No such PO line"))</f>
        <v/>
      </c>
    </row>
    <row r="318" spans="1:7" x14ac:dyDescent="0.3">
      <c r="A318" s="17"/>
      <c r="B318" s="16"/>
      <c r="C318" s="16"/>
      <c r="D318" s="18"/>
      <c r="E318" s="16"/>
      <c r="F318" s="16"/>
      <c r="G318" s="22" t="str">
        <f>IF($B318="","",IF(COUNTIFS(Orders!$A:$A,$B318,Orders!$D:$D,$C318)&gt;0,"OK","No such PO line"))</f>
        <v/>
      </c>
    </row>
    <row r="319" spans="1:7" x14ac:dyDescent="0.3">
      <c r="A319" s="17"/>
      <c r="B319" s="16"/>
      <c r="C319" s="16"/>
      <c r="D319" s="18"/>
      <c r="E319" s="16"/>
      <c r="F319" s="16"/>
      <c r="G319" s="22" t="str">
        <f>IF($B319="","",IF(COUNTIFS(Orders!$A:$A,$B319,Orders!$D:$D,$C319)&gt;0,"OK","No such PO line"))</f>
        <v/>
      </c>
    </row>
    <row r="320" spans="1:7" x14ac:dyDescent="0.3">
      <c r="A320" s="17"/>
      <c r="B320" s="16"/>
      <c r="C320" s="16"/>
      <c r="D320" s="18"/>
      <c r="E320" s="16"/>
      <c r="F320" s="16"/>
      <c r="G320" s="22" t="str">
        <f>IF($B320="","",IF(COUNTIFS(Orders!$A:$A,$B320,Orders!$D:$D,$C320)&gt;0,"OK","No such PO line"))</f>
        <v/>
      </c>
    </row>
    <row r="321" spans="1:7" x14ac:dyDescent="0.3">
      <c r="A321" s="17"/>
      <c r="B321" s="16"/>
      <c r="C321" s="16"/>
      <c r="D321" s="18"/>
      <c r="E321" s="16"/>
      <c r="F321" s="16"/>
      <c r="G321" s="22" t="str">
        <f>IF($B321="","",IF(COUNTIFS(Orders!$A:$A,$B321,Orders!$D:$D,$C321)&gt;0,"OK","No such PO line"))</f>
        <v/>
      </c>
    </row>
    <row r="322" spans="1:7" x14ac:dyDescent="0.3">
      <c r="A322" s="17"/>
      <c r="B322" s="16"/>
      <c r="C322" s="16"/>
      <c r="D322" s="18"/>
      <c r="E322" s="16"/>
      <c r="F322" s="16"/>
      <c r="G322" s="22" t="str">
        <f>IF($B322="","",IF(COUNTIFS(Orders!$A:$A,$B322,Orders!$D:$D,$C322)&gt;0,"OK","No such PO line"))</f>
        <v/>
      </c>
    </row>
    <row r="323" spans="1:7" x14ac:dyDescent="0.3">
      <c r="A323" s="17"/>
      <c r="B323" s="16"/>
      <c r="C323" s="16"/>
      <c r="D323" s="18"/>
      <c r="E323" s="16"/>
      <c r="F323" s="16"/>
      <c r="G323" s="22" t="str">
        <f>IF($B323="","",IF(COUNTIFS(Orders!$A:$A,$B323,Orders!$D:$D,$C323)&gt;0,"OK","No such PO line"))</f>
        <v/>
      </c>
    </row>
    <row r="324" spans="1:7" x14ac:dyDescent="0.3">
      <c r="A324" s="17"/>
      <c r="B324" s="16"/>
      <c r="C324" s="16"/>
      <c r="D324" s="18"/>
      <c r="E324" s="16"/>
      <c r="F324" s="16"/>
      <c r="G324" s="22" t="str">
        <f>IF($B324="","",IF(COUNTIFS(Orders!$A:$A,$B324,Orders!$D:$D,$C324)&gt;0,"OK","No such PO line"))</f>
        <v/>
      </c>
    </row>
    <row r="325" spans="1:7" x14ac:dyDescent="0.3">
      <c r="A325" s="17"/>
      <c r="B325" s="16"/>
      <c r="C325" s="16"/>
      <c r="D325" s="18"/>
      <c r="E325" s="16"/>
      <c r="F325" s="16"/>
      <c r="G325" s="22" t="str">
        <f>IF($B325="","",IF(COUNTIFS(Orders!$A:$A,$B325,Orders!$D:$D,$C325)&gt;0,"OK","No such PO line"))</f>
        <v/>
      </c>
    </row>
    <row r="326" spans="1:7" x14ac:dyDescent="0.3">
      <c r="A326" s="17"/>
      <c r="B326" s="16"/>
      <c r="C326" s="16"/>
      <c r="D326" s="18"/>
      <c r="E326" s="16"/>
      <c r="F326" s="16"/>
      <c r="G326" s="22" t="str">
        <f>IF($B326="","",IF(COUNTIFS(Orders!$A:$A,$B326,Orders!$D:$D,$C326)&gt;0,"OK","No such PO line"))</f>
        <v/>
      </c>
    </row>
    <row r="327" spans="1:7" x14ac:dyDescent="0.3">
      <c r="A327" s="17"/>
      <c r="B327" s="16"/>
      <c r="C327" s="16"/>
      <c r="D327" s="18"/>
      <c r="E327" s="16"/>
      <c r="F327" s="16"/>
      <c r="G327" s="22" t="str">
        <f>IF($B327="","",IF(COUNTIFS(Orders!$A:$A,$B327,Orders!$D:$D,$C327)&gt;0,"OK","No such PO line"))</f>
        <v/>
      </c>
    </row>
    <row r="328" spans="1:7" x14ac:dyDescent="0.3">
      <c r="A328" s="17"/>
      <c r="B328" s="16"/>
      <c r="C328" s="16"/>
      <c r="D328" s="18"/>
      <c r="E328" s="16"/>
      <c r="F328" s="16"/>
      <c r="G328" s="22" t="str">
        <f>IF($B328="","",IF(COUNTIFS(Orders!$A:$A,$B328,Orders!$D:$D,$C328)&gt;0,"OK","No such PO line"))</f>
        <v/>
      </c>
    </row>
    <row r="329" spans="1:7" x14ac:dyDescent="0.3">
      <c r="A329" s="17"/>
      <c r="B329" s="16"/>
      <c r="C329" s="16"/>
      <c r="D329" s="18"/>
      <c r="E329" s="16"/>
      <c r="F329" s="16"/>
      <c r="G329" s="22" t="str">
        <f>IF($B329="","",IF(COUNTIFS(Orders!$A:$A,$B329,Orders!$D:$D,$C329)&gt;0,"OK","No such PO line"))</f>
        <v/>
      </c>
    </row>
    <row r="330" spans="1:7" x14ac:dyDescent="0.3">
      <c r="A330" s="17"/>
      <c r="B330" s="16"/>
      <c r="C330" s="16"/>
      <c r="D330" s="18"/>
      <c r="E330" s="16"/>
      <c r="F330" s="16"/>
      <c r="G330" s="22" t="str">
        <f>IF($B330="","",IF(COUNTIFS(Orders!$A:$A,$B330,Orders!$D:$D,$C330)&gt;0,"OK","No such PO line"))</f>
        <v/>
      </c>
    </row>
    <row r="331" spans="1:7" x14ac:dyDescent="0.3">
      <c r="A331" s="17"/>
      <c r="B331" s="16"/>
      <c r="C331" s="16"/>
      <c r="D331" s="18"/>
      <c r="E331" s="16"/>
      <c r="F331" s="16"/>
      <c r="G331" s="22" t="str">
        <f>IF($B331="","",IF(COUNTIFS(Orders!$A:$A,$B331,Orders!$D:$D,$C331)&gt;0,"OK","No such PO line"))</f>
        <v/>
      </c>
    </row>
    <row r="332" spans="1:7" x14ac:dyDescent="0.3">
      <c r="A332" s="17"/>
      <c r="B332" s="16"/>
      <c r="C332" s="16"/>
      <c r="D332" s="18"/>
      <c r="E332" s="16"/>
      <c r="F332" s="16"/>
      <c r="G332" s="22" t="str">
        <f>IF($B332="","",IF(COUNTIFS(Orders!$A:$A,$B332,Orders!$D:$D,$C332)&gt;0,"OK","No such PO line"))</f>
        <v/>
      </c>
    </row>
    <row r="333" spans="1:7" x14ac:dyDescent="0.3">
      <c r="A333" s="17"/>
      <c r="B333" s="16"/>
      <c r="C333" s="16"/>
      <c r="D333" s="18"/>
      <c r="E333" s="16"/>
      <c r="F333" s="16"/>
      <c r="G333" s="22" t="str">
        <f>IF($B333="","",IF(COUNTIFS(Orders!$A:$A,$B333,Orders!$D:$D,$C333)&gt;0,"OK","No such PO line"))</f>
        <v/>
      </c>
    </row>
    <row r="334" spans="1:7" x14ac:dyDescent="0.3">
      <c r="A334" s="17"/>
      <c r="B334" s="16"/>
      <c r="C334" s="16"/>
      <c r="D334" s="18"/>
      <c r="E334" s="16"/>
      <c r="F334" s="16"/>
      <c r="G334" s="22" t="str">
        <f>IF($B334="","",IF(COUNTIFS(Orders!$A:$A,$B334,Orders!$D:$D,$C334)&gt;0,"OK","No such PO line"))</f>
        <v/>
      </c>
    </row>
    <row r="335" spans="1:7" x14ac:dyDescent="0.3">
      <c r="A335" s="17"/>
      <c r="B335" s="16"/>
      <c r="C335" s="16"/>
      <c r="D335" s="18"/>
      <c r="E335" s="16"/>
      <c r="F335" s="16"/>
      <c r="G335" s="22" t="str">
        <f>IF($B335="","",IF(COUNTIFS(Orders!$A:$A,$B335,Orders!$D:$D,$C335)&gt;0,"OK","No such PO line"))</f>
        <v/>
      </c>
    </row>
    <row r="336" spans="1:7" x14ac:dyDescent="0.3">
      <c r="A336" s="17"/>
      <c r="B336" s="16"/>
      <c r="C336" s="16"/>
      <c r="D336" s="18"/>
      <c r="E336" s="16"/>
      <c r="F336" s="16"/>
      <c r="G336" s="22" t="str">
        <f>IF($B336="","",IF(COUNTIFS(Orders!$A:$A,$B336,Orders!$D:$D,$C336)&gt;0,"OK","No such PO line"))</f>
        <v/>
      </c>
    </row>
    <row r="337" spans="1:7" x14ac:dyDescent="0.3">
      <c r="A337" s="17"/>
      <c r="B337" s="16"/>
      <c r="C337" s="16"/>
      <c r="D337" s="18"/>
      <c r="E337" s="16"/>
      <c r="F337" s="16"/>
      <c r="G337" s="22" t="str">
        <f>IF($B337="","",IF(COUNTIFS(Orders!$A:$A,$B337,Orders!$D:$D,$C337)&gt;0,"OK","No such PO line"))</f>
        <v/>
      </c>
    </row>
    <row r="338" spans="1:7" x14ac:dyDescent="0.3">
      <c r="A338" s="17"/>
      <c r="B338" s="16"/>
      <c r="C338" s="16"/>
      <c r="D338" s="18"/>
      <c r="E338" s="16"/>
      <c r="F338" s="16"/>
      <c r="G338" s="22" t="str">
        <f>IF($B338="","",IF(COUNTIFS(Orders!$A:$A,$B338,Orders!$D:$D,$C338)&gt;0,"OK","No such PO line"))</f>
        <v/>
      </c>
    </row>
    <row r="339" spans="1:7" x14ac:dyDescent="0.3">
      <c r="A339" s="17"/>
      <c r="B339" s="16"/>
      <c r="C339" s="16"/>
      <c r="D339" s="18"/>
      <c r="E339" s="16"/>
      <c r="F339" s="16"/>
      <c r="G339" s="22" t="str">
        <f>IF($B339="","",IF(COUNTIFS(Orders!$A:$A,$B339,Orders!$D:$D,$C339)&gt;0,"OK","No such PO line"))</f>
        <v/>
      </c>
    </row>
    <row r="340" spans="1:7" x14ac:dyDescent="0.3">
      <c r="A340" s="17"/>
      <c r="B340" s="16"/>
      <c r="C340" s="16"/>
      <c r="D340" s="18"/>
      <c r="E340" s="16"/>
      <c r="F340" s="16"/>
      <c r="G340" s="22" t="str">
        <f>IF($B340="","",IF(COUNTIFS(Orders!$A:$A,$B340,Orders!$D:$D,$C340)&gt;0,"OK","No such PO line"))</f>
        <v/>
      </c>
    </row>
    <row r="341" spans="1:7" x14ac:dyDescent="0.3">
      <c r="A341" s="17"/>
      <c r="B341" s="16"/>
      <c r="C341" s="16"/>
      <c r="D341" s="18"/>
      <c r="E341" s="16"/>
      <c r="F341" s="16"/>
      <c r="G341" s="22" t="str">
        <f>IF($B341="","",IF(COUNTIFS(Orders!$A:$A,$B341,Orders!$D:$D,$C341)&gt;0,"OK","No such PO line"))</f>
        <v/>
      </c>
    </row>
    <row r="342" spans="1:7" x14ac:dyDescent="0.3">
      <c r="A342" s="17"/>
      <c r="B342" s="16"/>
      <c r="C342" s="16"/>
      <c r="D342" s="18"/>
      <c r="E342" s="16"/>
      <c r="F342" s="16"/>
      <c r="G342" s="22" t="str">
        <f>IF($B342="","",IF(COUNTIFS(Orders!$A:$A,$B342,Orders!$D:$D,$C342)&gt;0,"OK","No such PO line"))</f>
        <v/>
      </c>
    </row>
    <row r="343" spans="1:7" x14ac:dyDescent="0.3">
      <c r="A343" s="17"/>
      <c r="B343" s="16"/>
      <c r="C343" s="16"/>
      <c r="D343" s="18"/>
      <c r="E343" s="16"/>
      <c r="F343" s="16"/>
      <c r="G343" s="22" t="str">
        <f>IF($B343="","",IF(COUNTIFS(Orders!$A:$A,$B343,Orders!$D:$D,$C343)&gt;0,"OK","No such PO line"))</f>
        <v/>
      </c>
    </row>
    <row r="344" spans="1:7" x14ac:dyDescent="0.3">
      <c r="A344" s="17"/>
      <c r="B344" s="16"/>
      <c r="C344" s="16"/>
      <c r="D344" s="18"/>
      <c r="E344" s="16"/>
      <c r="F344" s="16"/>
      <c r="G344" s="22" t="str">
        <f>IF($B344="","",IF(COUNTIFS(Orders!$A:$A,$B344,Orders!$D:$D,$C344)&gt;0,"OK","No such PO line"))</f>
        <v/>
      </c>
    </row>
    <row r="345" spans="1:7" x14ac:dyDescent="0.3">
      <c r="A345" s="17"/>
      <c r="B345" s="16"/>
      <c r="C345" s="16"/>
      <c r="D345" s="18"/>
      <c r="E345" s="16"/>
      <c r="F345" s="16"/>
      <c r="G345" s="22" t="str">
        <f>IF($B345="","",IF(COUNTIFS(Orders!$A:$A,$B345,Orders!$D:$D,$C345)&gt;0,"OK","No such PO line"))</f>
        <v/>
      </c>
    </row>
    <row r="346" spans="1:7" x14ac:dyDescent="0.3">
      <c r="A346" s="17"/>
      <c r="B346" s="16"/>
      <c r="C346" s="16"/>
      <c r="D346" s="18"/>
      <c r="E346" s="16"/>
      <c r="F346" s="16"/>
      <c r="G346" s="22" t="str">
        <f>IF($B346="","",IF(COUNTIFS(Orders!$A:$A,$B346,Orders!$D:$D,$C346)&gt;0,"OK","No such PO line"))</f>
        <v/>
      </c>
    </row>
    <row r="347" spans="1:7" x14ac:dyDescent="0.3">
      <c r="A347" s="17"/>
      <c r="B347" s="16"/>
      <c r="C347" s="16"/>
      <c r="D347" s="18"/>
      <c r="E347" s="16"/>
      <c r="F347" s="16"/>
      <c r="G347" s="22" t="str">
        <f>IF($B347="","",IF(COUNTIFS(Orders!$A:$A,$B347,Orders!$D:$D,$C347)&gt;0,"OK","No such PO line"))</f>
        <v/>
      </c>
    </row>
    <row r="348" spans="1:7" x14ac:dyDescent="0.3">
      <c r="A348" s="17"/>
      <c r="B348" s="16"/>
      <c r="C348" s="16"/>
      <c r="D348" s="18"/>
      <c r="E348" s="16"/>
      <c r="F348" s="16"/>
      <c r="G348" s="22" t="str">
        <f>IF($B348="","",IF(COUNTIFS(Orders!$A:$A,$B348,Orders!$D:$D,$C348)&gt;0,"OK","No such PO line"))</f>
        <v/>
      </c>
    </row>
    <row r="349" spans="1:7" x14ac:dyDescent="0.3">
      <c r="A349" s="17"/>
      <c r="B349" s="16"/>
      <c r="C349" s="16"/>
      <c r="D349" s="18"/>
      <c r="E349" s="16"/>
      <c r="F349" s="16"/>
      <c r="G349" s="22" t="str">
        <f>IF($B349="","",IF(COUNTIFS(Orders!$A:$A,$B349,Orders!$D:$D,$C349)&gt;0,"OK","No such PO line"))</f>
        <v/>
      </c>
    </row>
    <row r="350" spans="1:7" x14ac:dyDescent="0.3">
      <c r="A350" s="17"/>
      <c r="B350" s="16"/>
      <c r="C350" s="16"/>
      <c r="D350" s="18"/>
      <c r="E350" s="16"/>
      <c r="F350" s="16"/>
      <c r="G350" s="22" t="str">
        <f>IF($B350="","",IF(COUNTIFS(Orders!$A:$A,$B350,Orders!$D:$D,$C350)&gt;0,"OK","No such PO line"))</f>
        <v/>
      </c>
    </row>
    <row r="351" spans="1:7" x14ac:dyDescent="0.3">
      <c r="A351" s="17"/>
      <c r="B351" s="16"/>
      <c r="C351" s="16"/>
      <c r="D351" s="18"/>
      <c r="E351" s="16"/>
      <c r="F351" s="16"/>
      <c r="G351" s="22" t="str">
        <f>IF($B351="","",IF(COUNTIFS(Orders!$A:$A,$B351,Orders!$D:$D,$C351)&gt;0,"OK","No such PO line"))</f>
        <v/>
      </c>
    </row>
    <row r="352" spans="1:7" x14ac:dyDescent="0.3">
      <c r="A352" s="17"/>
      <c r="B352" s="16"/>
      <c r="C352" s="16"/>
      <c r="D352" s="18"/>
      <c r="E352" s="16"/>
      <c r="F352" s="16"/>
      <c r="G352" s="22" t="str">
        <f>IF($B352="","",IF(COUNTIFS(Orders!$A:$A,$B352,Orders!$D:$D,$C352)&gt;0,"OK","No such PO line"))</f>
        <v/>
      </c>
    </row>
    <row r="353" spans="1:7" x14ac:dyDescent="0.3">
      <c r="A353" s="17"/>
      <c r="B353" s="16"/>
      <c r="C353" s="16"/>
      <c r="D353" s="18"/>
      <c r="E353" s="16"/>
      <c r="F353" s="16"/>
      <c r="G353" s="22" t="str">
        <f>IF($B353="","",IF(COUNTIFS(Orders!$A:$A,$B353,Orders!$D:$D,$C353)&gt;0,"OK","No such PO line"))</f>
        <v/>
      </c>
    </row>
    <row r="354" spans="1:7" x14ac:dyDescent="0.3">
      <c r="A354" s="17"/>
      <c r="B354" s="16"/>
      <c r="C354" s="16"/>
      <c r="D354" s="18"/>
      <c r="E354" s="16"/>
      <c r="F354" s="16"/>
      <c r="G354" s="22" t="str">
        <f>IF($B354="","",IF(COUNTIFS(Orders!$A:$A,$B354,Orders!$D:$D,$C354)&gt;0,"OK","No such PO line"))</f>
        <v/>
      </c>
    </row>
    <row r="355" spans="1:7" x14ac:dyDescent="0.3">
      <c r="A355" s="17"/>
      <c r="B355" s="16"/>
      <c r="C355" s="16"/>
      <c r="D355" s="18"/>
      <c r="E355" s="16"/>
      <c r="F355" s="16"/>
      <c r="G355" s="22" t="str">
        <f>IF($B355="","",IF(COUNTIFS(Orders!$A:$A,$B355,Orders!$D:$D,$C355)&gt;0,"OK","No such PO line"))</f>
        <v/>
      </c>
    </row>
    <row r="356" spans="1:7" x14ac:dyDescent="0.3">
      <c r="A356" s="17"/>
      <c r="B356" s="16"/>
      <c r="C356" s="16"/>
      <c r="D356" s="18"/>
      <c r="E356" s="16"/>
      <c r="F356" s="16"/>
      <c r="G356" s="22" t="str">
        <f>IF($B356="","",IF(COUNTIFS(Orders!$A:$A,$B356,Orders!$D:$D,$C356)&gt;0,"OK","No such PO line"))</f>
        <v/>
      </c>
    </row>
    <row r="357" spans="1:7" x14ac:dyDescent="0.3">
      <c r="A357" s="17"/>
      <c r="B357" s="16"/>
      <c r="C357" s="16"/>
      <c r="D357" s="18"/>
      <c r="E357" s="16"/>
      <c r="F357" s="16"/>
      <c r="G357" s="22" t="str">
        <f>IF($B357="","",IF(COUNTIFS(Orders!$A:$A,$B357,Orders!$D:$D,$C357)&gt;0,"OK","No such PO line"))</f>
        <v/>
      </c>
    </row>
    <row r="358" spans="1:7" x14ac:dyDescent="0.3">
      <c r="A358" s="17"/>
      <c r="B358" s="16"/>
      <c r="C358" s="16"/>
      <c r="D358" s="18"/>
      <c r="E358" s="16"/>
      <c r="F358" s="16"/>
      <c r="G358" s="22" t="str">
        <f>IF($B358="","",IF(COUNTIFS(Orders!$A:$A,$B358,Orders!$D:$D,$C358)&gt;0,"OK","No such PO line"))</f>
        <v/>
      </c>
    </row>
    <row r="359" spans="1:7" x14ac:dyDescent="0.3">
      <c r="A359" s="17"/>
      <c r="B359" s="16"/>
      <c r="C359" s="16"/>
      <c r="D359" s="18"/>
      <c r="E359" s="16"/>
      <c r="F359" s="16"/>
      <c r="G359" s="22" t="str">
        <f>IF($B359="","",IF(COUNTIFS(Orders!$A:$A,$B359,Orders!$D:$D,$C359)&gt;0,"OK","No such PO line"))</f>
        <v/>
      </c>
    </row>
    <row r="360" spans="1:7" x14ac:dyDescent="0.3">
      <c r="A360" s="17"/>
      <c r="B360" s="16"/>
      <c r="C360" s="16"/>
      <c r="D360" s="18"/>
      <c r="E360" s="16"/>
      <c r="F360" s="16"/>
      <c r="G360" s="22" t="str">
        <f>IF($B360="","",IF(COUNTIFS(Orders!$A:$A,$B360,Orders!$D:$D,$C360)&gt;0,"OK","No such PO line"))</f>
        <v/>
      </c>
    </row>
    <row r="361" spans="1:7" x14ac:dyDescent="0.3">
      <c r="A361" s="17"/>
      <c r="B361" s="16"/>
      <c r="C361" s="16"/>
      <c r="D361" s="18"/>
      <c r="E361" s="16"/>
      <c r="F361" s="16"/>
      <c r="G361" s="22" t="str">
        <f>IF($B361="","",IF(COUNTIFS(Orders!$A:$A,$B361,Orders!$D:$D,$C361)&gt;0,"OK","No such PO line"))</f>
        <v/>
      </c>
    </row>
    <row r="362" spans="1:7" x14ac:dyDescent="0.3">
      <c r="A362" s="17"/>
      <c r="B362" s="16"/>
      <c r="C362" s="16"/>
      <c r="D362" s="18"/>
      <c r="E362" s="16"/>
      <c r="F362" s="16"/>
      <c r="G362" s="22" t="str">
        <f>IF($B362="","",IF(COUNTIFS(Orders!$A:$A,$B362,Orders!$D:$D,$C362)&gt;0,"OK","No such PO line"))</f>
        <v/>
      </c>
    </row>
    <row r="363" spans="1:7" x14ac:dyDescent="0.3">
      <c r="A363" s="17"/>
      <c r="B363" s="16"/>
      <c r="C363" s="16"/>
      <c r="D363" s="18"/>
      <c r="E363" s="16"/>
      <c r="F363" s="16"/>
      <c r="G363" s="22" t="str">
        <f>IF($B363="","",IF(COUNTIFS(Orders!$A:$A,$B363,Orders!$D:$D,$C363)&gt;0,"OK","No such PO line"))</f>
        <v/>
      </c>
    </row>
    <row r="364" spans="1:7" x14ac:dyDescent="0.3">
      <c r="A364" s="17"/>
      <c r="B364" s="16"/>
      <c r="C364" s="16"/>
      <c r="D364" s="18"/>
      <c r="E364" s="16"/>
      <c r="F364" s="16"/>
      <c r="G364" s="22" t="str">
        <f>IF($B364="","",IF(COUNTIFS(Orders!$A:$A,$B364,Orders!$D:$D,$C364)&gt;0,"OK","No such PO line"))</f>
        <v/>
      </c>
    </row>
    <row r="365" spans="1:7" x14ac:dyDescent="0.3">
      <c r="A365" s="17"/>
      <c r="B365" s="16"/>
      <c r="C365" s="16"/>
      <c r="D365" s="18"/>
      <c r="E365" s="16"/>
      <c r="F365" s="16"/>
      <c r="G365" s="22" t="str">
        <f>IF($B365="","",IF(COUNTIFS(Orders!$A:$A,$B365,Orders!$D:$D,$C365)&gt;0,"OK","No such PO line"))</f>
        <v/>
      </c>
    </row>
    <row r="366" spans="1:7" x14ac:dyDescent="0.3">
      <c r="A366" s="17"/>
      <c r="B366" s="16"/>
      <c r="C366" s="16"/>
      <c r="D366" s="18"/>
      <c r="E366" s="16"/>
      <c r="F366" s="16"/>
      <c r="G366" s="22" t="str">
        <f>IF($B366="","",IF(COUNTIFS(Orders!$A:$A,$B366,Orders!$D:$D,$C366)&gt;0,"OK","No such PO line"))</f>
        <v/>
      </c>
    </row>
    <row r="367" spans="1:7" x14ac:dyDescent="0.3">
      <c r="A367" s="17"/>
      <c r="B367" s="16"/>
      <c r="C367" s="16"/>
      <c r="D367" s="18"/>
      <c r="E367" s="16"/>
      <c r="F367" s="16"/>
      <c r="G367" s="22" t="str">
        <f>IF($B367="","",IF(COUNTIFS(Orders!$A:$A,$B367,Orders!$D:$D,$C367)&gt;0,"OK","No such PO line"))</f>
        <v/>
      </c>
    </row>
    <row r="368" spans="1:7" x14ac:dyDescent="0.3">
      <c r="A368" s="17"/>
      <c r="B368" s="16"/>
      <c r="C368" s="16"/>
      <c r="D368" s="18"/>
      <c r="E368" s="16"/>
      <c r="F368" s="16"/>
      <c r="G368" s="22" t="str">
        <f>IF($B368="","",IF(COUNTIFS(Orders!$A:$A,$B368,Orders!$D:$D,$C368)&gt;0,"OK","No such PO line"))</f>
        <v/>
      </c>
    </row>
    <row r="369" spans="1:7" x14ac:dyDescent="0.3">
      <c r="A369" s="17"/>
      <c r="B369" s="16"/>
      <c r="C369" s="16"/>
      <c r="D369" s="18"/>
      <c r="E369" s="16"/>
      <c r="F369" s="16"/>
      <c r="G369" s="22" t="str">
        <f>IF($B369="","",IF(COUNTIFS(Orders!$A:$A,$B369,Orders!$D:$D,$C369)&gt;0,"OK","No such PO line"))</f>
        <v/>
      </c>
    </row>
    <row r="370" spans="1:7" x14ac:dyDescent="0.3">
      <c r="A370" s="17"/>
      <c r="B370" s="16"/>
      <c r="C370" s="16"/>
      <c r="D370" s="18"/>
      <c r="E370" s="16"/>
      <c r="F370" s="16"/>
      <c r="G370" s="22" t="str">
        <f>IF($B370="","",IF(COUNTIFS(Orders!$A:$A,$B370,Orders!$D:$D,$C370)&gt;0,"OK","No such PO line"))</f>
        <v/>
      </c>
    </row>
    <row r="371" spans="1:7" x14ac:dyDescent="0.3">
      <c r="A371" s="17"/>
      <c r="B371" s="16"/>
      <c r="C371" s="16"/>
      <c r="D371" s="18"/>
      <c r="E371" s="16"/>
      <c r="F371" s="16"/>
      <c r="G371" s="22" t="str">
        <f>IF($B371="","",IF(COUNTIFS(Orders!$A:$A,$B371,Orders!$D:$D,$C371)&gt;0,"OK","No such PO line"))</f>
        <v/>
      </c>
    </row>
    <row r="372" spans="1:7" x14ac:dyDescent="0.3">
      <c r="A372" s="17"/>
      <c r="B372" s="16"/>
      <c r="C372" s="16"/>
      <c r="D372" s="18"/>
      <c r="E372" s="16"/>
      <c r="F372" s="16"/>
      <c r="G372" s="22" t="str">
        <f>IF($B372="","",IF(COUNTIFS(Orders!$A:$A,$B372,Orders!$D:$D,$C372)&gt;0,"OK","No such PO line"))</f>
        <v/>
      </c>
    </row>
    <row r="373" spans="1:7" x14ac:dyDescent="0.3">
      <c r="A373" s="17"/>
      <c r="B373" s="16"/>
      <c r="C373" s="16"/>
      <c r="D373" s="18"/>
      <c r="E373" s="16"/>
      <c r="F373" s="16"/>
      <c r="G373" s="22" t="str">
        <f>IF($B373="","",IF(COUNTIFS(Orders!$A:$A,$B373,Orders!$D:$D,$C373)&gt;0,"OK","No such PO line"))</f>
        <v/>
      </c>
    </row>
    <row r="374" spans="1:7" x14ac:dyDescent="0.3">
      <c r="A374" s="17"/>
      <c r="B374" s="16"/>
      <c r="C374" s="16"/>
      <c r="D374" s="18"/>
      <c r="E374" s="16"/>
      <c r="F374" s="16"/>
      <c r="G374" s="22" t="str">
        <f>IF($B374="","",IF(COUNTIFS(Orders!$A:$A,$B374,Orders!$D:$D,$C374)&gt;0,"OK","No such PO line"))</f>
        <v/>
      </c>
    </row>
    <row r="375" spans="1:7" x14ac:dyDescent="0.3">
      <c r="A375" s="17"/>
      <c r="B375" s="16"/>
      <c r="C375" s="16"/>
      <c r="D375" s="18"/>
      <c r="E375" s="16"/>
      <c r="F375" s="16"/>
      <c r="G375" s="22" t="str">
        <f>IF($B375="","",IF(COUNTIFS(Orders!$A:$A,$B375,Orders!$D:$D,$C375)&gt;0,"OK","No such PO line"))</f>
        <v/>
      </c>
    </row>
    <row r="376" spans="1:7" x14ac:dyDescent="0.3">
      <c r="A376" s="17"/>
      <c r="B376" s="16"/>
      <c r="C376" s="16"/>
      <c r="D376" s="18"/>
      <c r="E376" s="16"/>
      <c r="F376" s="16"/>
      <c r="G376" s="22" t="str">
        <f>IF($B376="","",IF(COUNTIFS(Orders!$A:$A,$B376,Orders!$D:$D,$C376)&gt;0,"OK","No such PO line"))</f>
        <v/>
      </c>
    </row>
    <row r="377" spans="1:7" x14ac:dyDescent="0.3">
      <c r="A377" s="17"/>
      <c r="B377" s="16"/>
      <c r="C377" s="16"/>
      <c r="D377" s="18"/>
      <c r="E377" s="16"/>
      <c r="F377" s="16"/>
      <c r="G377" s="22" t="str">
        <f>IF($B377="","",IF(COUNTIFS(Orders!$A:$A,$B377,Orders!$D:$D,$C377)&gt;0,"OK","No such PO line"))</f>
        <v/>
      </c>
    </row>
    <row r="378" spans="1:7" x14ac:dyDescent="0.3">
      <c r="A378" s="17"/>
      <c r="B378" s="16"/>
      <c r="C378" s="16"/>
      <c r="D378" s="18"/>
      <c r="E378" s="16"/>
      <c r="F378" s="16"/>
      <c r="G378" s="22" t="str">
        <f>IF($B378="","",IF(COUNTIFS(Orders!$A:$A,$B378,Orders!$D:$D,$C378)&gt;0,"OK","No such PO line"))</f>
        <v/>
      </c>
    </row>
    <row r="379" spans="1:7" x14ac:dyDescent="0.3">
      <c r="A379" s="17"/>
      <c r="B379" s="16"/>
      <c r="C379" s="16"/>
      <c r="D379" s="18"/>
      <c r="E379" s="16"/>
      <c r="F379" s="16"/>
      <c r="G379" s="22" t="str">
        <f>IF($B379="","",IF(COUNTIFS(Orders!$A:$A,$B379,Orders!$D:$D,$C379)&gt;0,"OK","No such PO line"))</f>
        <v/>
      </c>
    </row>
    <row r="380" spans="1:7" x14ac:dyDescent="0.3">
      <c r="A380" s="17"/>
      <c r="B380" s="16"/>
      <c r="C380" s="16"/>
      <c r="D380" s="18"/>
      <c r="E380" s="16"/>
      <c r="F380" s="16"/>
      <c r="G380" s="22" t="str">
        <f>IF($B380="","",IF(COUNTIFS(Orders!$A:$A,$B380,Orders!$D:$D,$C380)&gt;0,"OK","No such PO line"))</f>
        <v/>
      </c>
    </row>
    <row r="381" spans="1:7" x14ac:dyDescent="0.3">
      <c r="A381" s="17"/>
      <c r="B381" s="16"/>
      <c r="C381" s="16"/>
      <c r="D381" s="18"/>
      <c r="E381" s="16"/>
      <c r="F381" s="16"/>
      <c r="G381" s="22" t="str">
        <f>IF($B381="","",IF(COUNTIFS(Orders!$A:$A,$B381,Orders!$D:$D,$C381)&gt;0,"OK","No such PO line"))</f>
        <v/>
      </c>
    </row>
    <row r="382" spans="1:7" x14ac:dyDescent="0.3">
      <c r="A382" s="17"/>
      <c r="B382" s="16"/>
      <c r="C382" s="16"/>
      <c r="D382" s="18"/>
      <c r="E382" s="16"/>
      <c r="F382" s="16"/>
      <c r="G382" s="22" t="str">
        <f>IF($B382="","",IF(COUNTIFS(Orders!$A:$A,$B382,Orders!$D:$D,$C382)&gt;0,"OK","No such PO line"))</f>
        <v/>
      </c>
    </row>
    <row r="383" spans="1:7" x14ac:dyDescent="0.3">
      <c r="A383" s="17"/>
      <c r="B383" s="16"/>
      <c r="C383" s="16"/>
      <c r="D383" s="18"/>
      <c r="E383" s="16"/>
      <c r="F383" s="16"/>
      <c r="G383" s="22" t="str">
        <f>IF($B383="","",IF(COUNTIFS(Orders!$A:$A,$B383,Orders!$D:$D,$C383)&gt;0,"OK","No such PO line"))</f>
        <v/>
      </c>
    </row>
    <row r="384" spans="1:7" x14ac:dyDescent="0.3">
      <c r="A384" s="17"/>
      <c r="B384" s="16"/>
      <c r="C384" s="16"/>
      <c r="D384" s="18"/>
      <c r="E384" s="16"/>
      <c r="F384" s="16"/>
      <c r="G384" s="22" t="str">
        <f>IF($B384="","",IF(COUNTIFS(Orders!$A:$A,$B384,Orders!$D:$D,$C384)&gt;0,"OK","No such PO line"))</f>
        <v/>
      </c>
    </row>
    <row r="385" spans="1:7" x14ac:dyDescent="0.3">
      <c r="A385" s="17"/>
      <c r="B385" s="16"/>
      <c r="C385" s="16"/>
      <c r="D385" s="18"/>
      <c r="E385" s="16"/>
      <c r="F385" s="16"/>
      <c r="G385" s="22" t="str">
        <f>IF($B385="","",IF(COUNTIFS(Orders!$A:$A,$B385,Orders!$D:$D,$C385)&gt;0,"OK","No such PO line"))</f>
        <v/>
      </c>
    </row>
    <row r="386" spans="1:7" x14ac:dyDescent="0.3">
      <c r="A386" s="17"/>
      <c r="B386" s="16"/>
      <c r="C386" s="16"/>
      <c r="D386" s="18"/>
      <c r="E386" s="16"/>
      <c r="F386" s="16"/>
      <c r="G386" s="22" t="str">
        <f>IF($B386="","",IF(COUNTIFS(Orders!$A:$A,$B386,Orders!$D:$D,$C386)&gt;0,"OK","No such PO line"))</f>
        <v/>
      </c>
    </row>
    <row r="387" spans="1:7" x14ac:dyDescent="0.3">
      <c r="A387" s="17"/>
      <c r="B387" s="16"/>
      <c r="C387" s="16"/>
      <c r="D387" s="18"/>
      <c r="E387" s="16"/>
      <c r="F387" s="16"/>
      <c r="G387" s="22" t="str">
        <f>IF($B387="","",IF(COUNTIFS(Orders!$A:$A,$B387,Orders!$D:$D,$C387)&gt;0,"OK","No such PO line"))</f>
        <v/>
      </c>
    </row>
    <row r="388" spans="1:7" x14ac:dyDescent="0.3">
      <c r="A388" s="17"/>
      <c r="B388" s="16"/>
      <c r="C388" s="16"/>
      <c r="D388" s="18"/>
      <c r="E388" s="16"/>
      <c r="F388" s="16"/>
      <c r="G388" s="22" t="str">
        <f>IF($B388="","",IF(COUNTIFS(Orders!$A:$A,$B388,Orders!$D:$D,$C388)&gt;0,"OK","No such PO line"))</f>
        <v/>
      </c>
    </row>
    <row r="389" spans="1:7" x14ac:dyDescent="0.3">
      <c r="A389" s="17"/>
      <c r="B389" s="16"/>
      <c r="C389" s="16"/>
      <c r="D389" s="18"/>
      <c r="E389" s="16"/>
      <c r="F389" s="16"/>
      <c r="G389" s="22" t="str">
        <f>IF($B389="","",IF(COUNTIFS(Orders!$A:$A,$B389,Orders!$D:$D,$C389)&gt;0,"OK","No such PO line"))</f>
        <v/>
      </c>
    </row>
    <row r="390" spans="1:7" x14ac:dyDescent="0.3">
      <c r="A390" s="17"/>
      <c r="B390" s="16"/>
      <c r="C390" s="16"/>
      <c r="D390" s="18"/>
      <c r="E390" s="16"/>
      <c r="F390" s="16"/>
      <c r="G390" s="22" t="str">
        <f>IF($B390="","",IF(COUNTIFS(Orders!$A:$A,$B390,Orders!$D:$D,$C390)&gt;0,"OK","No such PO line"))</f>
        <v/>
      </c>
    </row>
    <row r="391" spans="1:7" x14ac:dyDescent="0.3">
      <c r="A391" s="17"/>
      <c r="B391" s="16"/>
      <c r="C391" s="16"/>
      <c r="D391" s="18"/>
      <c r="E391" s="16"/>
      <c r="F391" s="16"/>
      <c r="G391" s="22" t="str">
        <f>IF($B391="","",IF(COUNTIFS(Orders!$A:$A,$B391,Orders!$D:$D,$C391)&gt;0,"OK","No such PO line"))</f>
        <v/>
      </c>
    </row>
    <row r="392" spans="1:7" x14ac:dyDescent="0.3">
      <c r="A392" s="17"/>
      <c r="B392" s="16"/>
      <c r="C392" s="16"/>
      <c r="D392" s="18"/>
      <c r="E392" s="16"/>
      <c r="F392" s="16"/>
      <c r="G392" s="22" t="str">
        <f>IF($B392="","",IF(COUNTIFS(Orders!$A:$A,$B392,Orders!$D:$D,$C392)&gt;0,"OK","No such PO line"))</f>
        <v/>
      </c>
    </row>
    <row r="393" spans="1:7" x14ac:dyDescent="0.3">
      <c r="A393" s="17"/>
      <c r="B393" s="16"/>
      <c r="C393" s="16"/>
      <c r="D393" s="18"/>
      <c r="E393" s="16"/>
      <c r="F393" s="16"/>
      <c r="G393" s="22" t="str">
        <f>IF($B393="","",IF(COUNTIFS(Orders!$A:$A,$B393,Orders!$D:$D,$C393)&gt;0,"OK","No such PO line"))</f>
        <v/>
      </c>
    </row>
    <row r="394" spans="1:7" x14ac:dyDescent="0.3">
      <c r="A394" s="17"/>
      <c r="B394" s="16"/>
      <c r="C394" s="16"/>
      <c r="D394" s="18"/>
      <c r="E394" s="16"/>
      <c r="F394" s="16"/>
      <c r="G394" s="22" t="str">
        <f>IF($B394="","",IF(COUNTIFS(Orders!$A:$A,$B394,Orders!$D:$D,$C394)&gt;0,"OK","No such PO line"))</f>
        <v/>
      </c>
    </row>
    <row r="395" spans="1:7" x14ac:dyDescent="0.3">
      <c r="A395" s="17"/>
      <c r="B395" s="16"/>
      <c r="C395" s="16"/>
      <c r="D395" s="18"/>
      <c r="E395" s="16"/>
      <c r="F395" s="16"/>
      <c r="G395" s="22" t="str">
        <f>IF($B395="","",IF(COUNTIFS(Orders!$A:$A,$B395,Orders!$D:$D,$C395)&gt;0,"OK","No such PO line"))</f>
        <v/>
      </c>
    </row>
    <row r="396" spans="1:7" x14ac:dyDescent="0.3">
      <c r="A396" s="17"/>
      <c r="B396" s="16"/>
      <c r="C396" s="16"/>
      <c r="D396" s="18"/>
      <c r="E396" s="16"/>
      <c r="F396" s="16"/>
      <c r="G396" s="22" t="str">
        <f>IF($B396="","",IF(COUNTIFS(Orders!$A:$A,$B396,Orders!$D:$D,$C396)&gt;0,"OK","No such PO line"))</f>
        <v/>
      </c>
    </row>
    <row r="397" spans="1:7" x14ac:dyDescent="0.3">
      <c r="A397" s="17"/>
      <c r="B397" s="16"/>
      <c r="C397" s="16"/>
      <c r="D397" s="18"/>
      <c r="E397" s="16"/>
      <c r="F397" s="16"/>
      <c r="G397" s="22" t="str">
        <f>IF($B397="","",IF(COUNTIFS(Orders!$A:$A,$B397,Orders!$D:$D,$C397)&gt;0,"OK","No such PO line"))</f>
        <v/>
      </c>
    </row>
    <row r="398" spans="1:7" x14ac:dyDescent="0.3">
      <c r="A398" s="17"/>
      <c r="B398" s="16"/>
      <c r="C398" s="16"/>
      <c r="D398" s="18"/>
      <c r="E398" s="16"/>
      <c r="F398" s="16"/>
      <c r="G398" s="22" t="str">
        <f>IF($B398="","",IF(COUNTIFS(Orders!$A:$A,$B398,Orders!$D:$D,$C398)&gt;0,"OK","No such PO line"))</f>
        <v/>
      </c>
    </row>
    <row r="399" spans="1:7" x14ac:dyDescent="0.3">
      <c r="A399" s="17"/>
      <c r="B399" s="16"/>
      <c r="C399" s="16"/>
      <c r="D399" s="18"/>
      <c r="E399" s="16"/>
      <c r="F399" s="16"/>
      <c r="G399" s="22" t="str">
        <f>IF($B399="","",IF(COUNTIFS(Orders!$A:$A,$B399,Orders!$D:$D,$C399)&gt;0,"OK","No such PO line"))</f>
        <v/>
      </c>
    </row>
    <row r="400" spans="1:7" x14ac:dyDescent="0.3">
      <c r="A400" s="17"/>
      <c r="B400" s="16"/>
      <c r="C400" s="16"/>
      <c r="D400" s="18"/>
      <c r="E400" s="16"/>
      <c r="F400" s="16"/>
      <c r="G400" s="22" t="str">
        <f>IF($B400="","",IF(COUNTIFS(Orders!$A:$A,$B400,Orders!$D:$D,$C400)&gt;0,"OK","No such PO line"))</f>
        <v/>
      </c>
    </row>
    <row r="401" spans="1:7" x14ac:dyDescent="0.3">
      <c r="A401" s="17"/>
      <c r="B401" s="16"/>
      <c r="C401" s="16"/>
      <c r="D401" s="18"/>
      <c r="E401" s="16"/>
      <c r="F401" s="16"/>
      <c r="G401" s="22" t="str">
        <f>IF($B401="","",IF(COUNTIFS(Orders!$A:$A,$B401,Orders!$D:$D,$C401)&gt;0,"OK","No such PO line"))</f>
        <v/>
      </c>
    </row>
    <row r="402" spans="1:7" x14ac:dyDescent="0.3">
      <c r="A402" s="17"/>
      <c r="B402" s="16"/>
      <c r="C402" s="16"/>
      <c r="D402" s="18"/>
      <c r="E402" s="16"/>
      <c r="F402" s="16"/>
      <c r="G402" s="22" t="str">
        <f>IF($B402="","",IF(COUNTIFS(Orders!$A:$A,$B402,Orders!$D:$D,$C402)&gt;0,"OK","No such PO line"))</f>
        <v/>
      </c>
    </row>
    <row r="403" spans="1:7" x14ac:dyDescent="0.3">
      <c r="A403" s="17"/>
      <c r="B403" s="16"/>
      <c r="C403" s="16"/>
      <c r="D403" s="18"/>
      <c r="E403" s="16"/>
      <c r="F403" s="16"/>
      <c r="G403" s="22" t="str">
        <f>IF($B403="","",IF(COUNTIFS(Orders!$A:$A,$B403,Orders!$D:$D,$C403)&gt;0,"OK","No such PO line"))</f>
        <v/>
      </c>
    </row>
    <row r="404" spans="1:7" x14ac:dyDescent="0.3">
      <c r="A404" s="17"/>
      <c r="B404" s="16"/>
      <c r="C404" s="16"/>
      <c r="D404" s="18"/>
      <c r="E404" s="16"/>
      <c r="F404" s="16"/>
      <c r="G404" s="22" t="str">
        <f>IF($B404="","",IF(COUNTIFS(Orders!$A:$A,$B404,Orders!$D:$D,$C404)&gt;0,"OK","No such PO line"))</f>
        <v/>
      </c>
    </row>
    <row r="405" spans="1:7" x14ac:dyDescent="0.3">
      <c r="A405" s="17"/>
      <c r="B405" s="16"/>
      <c r="C405" s="16"/>
      <c r="D405" s="18"/>
      <c r="E405" s="16"/>
      <c r="F405" s="16"/>
      <c r="G405" s="22" t="str">
        <f>IF($B405="","",IF(COUNTIFS(Orders!$A:$A,$B405,Orders!$D:$D,$C405)&gt;0,"OK","No such PO line"))</f>
        <v/>
      </c>
    </row>
    <row r="406" spans="1:7" x14ac:dyDescent="0.3">
      <c r="A406" s="17"/>
      <c r="B406" s="16"/>
      <c r="C406" s="16"/>
      <c r="D406" s="18"/>
      <c r="E406" s="16"/>
      <c r="F406" s="16"/>
      <c r="G406" s="22" t="str">
        <f>IF($B406="","",IF(COUNTIFS(Orders!$A:$A,$B406,Orders!$D:$D,$C406)&gt;0,"OK","No such PO line"))</f>
        <v/>
      </c>
    </row>
    <row r="407" spans="1:7" x14ac:dyDescent="0.3">
      <c r="A407" s="17"/>
      <c r="B407" s="16"/>
      <c r="C407" s="16"/>
      <c r="D407" s="18"/>
      <c r="E407" s="16"/>
      <c r="F407" s="16"/>
      <c r="G407" s="22" t="str">
        <f>IF($B407="","",IF(COUNTIFS(Orders!$A:$A,$B407,Orders!$D:$D,$C407)&gt;0,"OK","No such PO line"))</f>
        <v/>
      </c>
    </row>
    <row r="408" spans="1:7" x14ac:dyDescent="0.3">
      <c r="A408" s="17"/>
      <c r="B408" s="16"/>
      <c r="C408" s="16"/>
      <c r="D408" s="18"/>
      <c r="E408" s="16"/>
      <c r="F408" s="16"/>
      <c r="G408" s="22" t="str">
        <f>IF($B408="","",IF(COUNTIFS(Orders!$A:$A,$B408,Orders!$D:$D,$C408)&gt;0,"OK","No such PO line"))</f>
        <v/>
      </c>
    </row>
    <row r="409" spans="1:7" x14ac:dyDescent="0.3">
      <c r="A409" s="17"/>
      <c r="B409" s="16"/>
      <c r="C409" s="16"/>
      <c r="D409" s="18"/>
      <c r="E409" s="16"/>
      <c r="F409" s="16"/>
      <c r="G409" s="22" t="str">
        <f>IF($B409="","",IF(COUNTIFS(Orders!$A:$A,$B409,Orders!$D:$D,$C409)&gt;0,"OK","No such PO line"))</f>
        <v/>
      </c>
    </row>
    <row r="410" spans="1:7" x14ac:dyDescent="0.3">
      <c r="A410" s="17"/>
      <c r="B410" s="16"/>
      <c r="C410" s="16"/>
      <c r="D410" s="18"/>
      <c r="E410" s="16"/>
      <c r="F410" s="16"/>
      <c r="G410" s="22" t="str">
        <f>IF($B410="","",IF(COUNTIFS(Orders!$A:$A,$B410,Orders!$D:$D,$C410)&gt;0,"OK","No such PO line"))</f>
        <v/>
      </c>
    </row>
    <row r="411" spans="1:7" x14ac:dyDescent="0.3">
      <c r="A411" s="17"/>
      <c r="B411" s="16"/>
      <c r="C411" s="16"/>
      <c r="D411" s="18"/>
      <c r="E411" s="16"/>
      <c r="F411" s="16"/>
      <c r="G411" s="22" t="str">
        <f>IF($B411="","",IF(COUNTIFS(Orders!$A:$A,$B411,Orders!$D:$D,$C411)&gt;0,"OK","No such PO line"))</f>
        <v/>
      </c>
    </row>
    <row r="412" spans="1:7" x14ac:dyDescent="0.3">
      <c r="A412" s="17"/>
      <c r="B412" s="16"/>
      <c r="C412" s="16"/>
      <c r="D412" s="18"/>
      <c r="E412" s="16"/>
      <c r="F412" s="16"/>
      <c r="G412" s="22" t="str">
        <f>IF($B412="","",IF(COUNTIFS(Orders!$A:$A,$B412,Orders!$D:$D,$C412)&gt;0,"OK","No such PO line"))</f>
        <v/>
      </c>
    </row>
    <row r="413" spans="1:7" x14ac:dyDescent="0.3">
      <c r="A413" s="17"/>
      <c r="B413" s="16"/>
      <c r="C413" s="16"/>
      <c r="D413" s="18"/>
      <c r="E413" s="16"/>
      <c r="F413" s="16"/>
      <c r="G413" s="22" t="str">
        <f>IF($B413="","",IF(COUNTIFS(Orders!$A:$A,$B413,Orders!$D:$D,$C413)&gt;0,"OK","No such PO line"))</f>
        <v/>
      </c>
    </row>
    <row r="414" spans="1:7" x14ac:dyDescent="0.3">
      <c r="A414" s="17"/>
      <c r="B414" s="16"/>
      <c r="C414" s="16"/>
      <c r="D414" s="18"/>
      <c r="E414" s="16"/>
      <c r="F414" s="16"/>
      <c r="G414" s="22" t="str">
        <f>IF($B414="","",IF(COUNTIFS(Orders!$A:$A,$B414,Orders!$D:$D,$C414)&gt;0,"OK","No such PO line"))</f>
        <v/>
      </c>
    </row>
    <row r="415" spans="1:7" x14ac:dyDescent="0.3">
      <c r="A415" s="17"/>
      <c r="B415" s="16"/>
      <c r="C415" s="16"/>
      <c r="D415" s="18"/>
      <c r="E415" s="16"/>
      <c r="F415" s="16"/>
      <c r="G415" s="22" t="str">
        <f>IF($B415="","",IF(COUNTIFS(Orders!$A:$A,$B415,Orders!$D:$D,$C415)&gt;0,"OK","No such PO line"))</f>
        <v/>
      </c>
    </row>
    <row r="416" spans="1:7" x14ac:dyDescent="0.3">
      <c r="A416" s="17"/>
      <c r="B416" s="16"/>
      <c r="C416" s="16"/>
      <c r="D416" s="18"/>
      <c r="E416" s="16"/>
      <c r="F416" s="16"/>
      <c r="G416" s="22" t="str">
        <f>IF($B416="","",IF(COUNTIFS(Orders!$A:$A,$B416,Orders!$D:$D,$C416)&gt;0,"OK","No such PO line"))</f>
        <v/>
      </c>
    </row>
    <row r="417" spans="1:7" x14ac:dyDescent="0.3">
      <c r="A417" s="17"/>
      <c r="B417" s="16"/>
      <c r="C417" s="16"/>
      <c r="D417" s="18"/>
      <c r="E417" s="16"/>
      <c r="F417" s="16"/>
      <c r="G417" s="22" t="str">
        <f>IF($B417="","",IF(COUNTIFS(Orders!$A:$A,$B417,Orders!$D:$D,$C417)&gt;0,"OK","No such PO line"))</f>
        <v/>
      </c>
    </row>
    <row r="418" spans="1:7" x14ac:dyDescent="0.3">
      <c r="A418" s="17"/>
      <c r="B418" s="16"/>
      <c r="C418" s="16"/>
      <c r="D418" s="18"/>
      <c r="E418" s="16"/>
      <c r="F418" s="16"/>
      <c r="G418" s="22" t="str">
        <f>IF($B418="","",IF(COUNTIFS(Orders!$A:$A,$B418,Orders!$D:$D,$C418)&gt;0,"OK","No such PO line"))</f>
        <v/>
      </c>
    </row>
    <row r="419" spans="1:7" x14ac:dyDescent="0.3">
      <c r="A419" s="17"/>
      <c r="B419" s="16"/>
      <c r="C419" s="16"/>
      <c r="D419" s="18"/>
      <c r="E419" s="16"/>
      <c r="F419" s="16"/>
      <c r="G419" s="22" t="str">
        <f>IF($B419="","",IF(COUNTIFS(Orders!$A:$A,$B419,Orders!$D:$D,$C419)&gt;0,"OK","No such PO line"))</f>
        <v/>
      </c>
    </row>
    <row r="420" spans="1:7" x14ac:dyDescent="0.3">
      <c r="A420" s="17"/>
      <c r="B420" s="16"/>
      <c r="C420" s="16"/>
      <c r="D420" s="18"/>
      <c r="E420" s="16"/>
      <c r="F420" s="16"/>
      <c r="G420" s="22" t="str">
        <f>IF($B420="","",IF(COUNTIFS(Orders!$A:$A,$B420,Orders!$D:$D,$C420)&gt;0,"OK","No such PO line"))</f>
        <v/>
      </c>
    </row>
    <row r="421" spans="1:7" x14ac:dyDescent="0.3">
      <c r="A421" s="17"/>
      <c r="B421" s="16"/>
      <c r="C421" s="16"/>
      <c r="D421" s="18"/>
      <c r="E421" s="16"/>
      <c r="F421" s="16"/>
      <c r="G421" s="22" t="str">
        <f>IF($B421="","",IF(COUNTIFS(Orders!$A:$A,$B421,Orders!$D:$D,$C421)&gt;0,"OK","No such PO line"))</f>
        <v/>
      </c>
    </row>
    <row r="422" spans="1:7" x14ac:dyDescent="0.3">
      <c r="A422" s="17"/>
      <c r="B422" s="16"/>
      <c r="C422" s="16"/>
      <c r="D422" s="18"/>
      <c r="E422" s="16"/>
      <c r="F422" s="16"/>
      <c r="G422" s="22" t="str">
        <f>IF($B422="","",IF(COUNTIFS(Orders!$A:$A,$B422,Orders!$D:$D,$C422)&gt;0,"OK","No such PO line"))</f>
        <v/>
      </c>
    </row>
    <row r="423" spans="1:7" x14ac:dyDescent="0.3">
      <c r="A423" s="17"/>
      <c r="B423" s="16"/>
      <c r="C423" s="16"/>
      <c r="D423" s="18"/>
      <c r="E423" s="16"/>
      <c r="F423" s="16"/>
      <c r="G423" s="22" t="str">
        <f>IF($B423="","",IF(COUNTIFS(Orders!$A:$A,$B423,Orders!$D:$D,$C423)&gt;0,"OK","No such PO line"))</f>
        <v/>
      </c>
    </row>
    <row r="424" spans="1:7" x14ac:dyDescent="0.3">
      <c r="A424" s="17"/>
      <c r="B424" s="16"/>
      <c r="C424" s="16"/>
      <c r="D424" s="18"/>
      <c r="E424" s="16"/>
      <c r="F424" s="16"/>
      <c r="G424" s="22" t="str">
        <f>IF($B424="","",IF(COUNTIFS(Orders!$A:$A,$B424,Orders!$D:$D,$C424)&gt;0,"OK","No such PO line"))</f>
        <v/>
      </c>
    </row>
    <row r="425" spans="1:7" x14ac:dyDescent="0.3">
      <c r="A425" s="17"/>
      <c r="B425" s="16"/>
      <c r="C425" s="16"/>
      <c r="D425" s="18"/>
      <c r="E425" s="16"/>
      <c r="F425" s="16"/>
      <c r="G425" s="22" t="str">
        <f>IF($B425="","",IF(COUNTIFS(Orders!$A:$A,$B425,Orders!$D:$D,$C425)&gt;0,"OK","No such PO line"))</f>
        <v/>
      </c>
    </row>
    <row r="426" spans="1:7" x14ac:dyDescent="0.3">
      <c r="A426" s="17"/>
      <c r="B426" s="16"/>
      <c r="C426" s="16"/>
      <c r="D426" s="18"/>
      <c r="E426" s="16"/>
      <c r="F426" s="16"/>
      <c r="G426" s="22" t="str">
        <f>IF($B426="","",IF(COUNTIFS(Orders!$A:$A,$B426,Orders!$D:$D,$C426)&gt;0,"OK","No such PO line"))</f>
        <v/>
      </c>
    </row>
    <row r="427" spans="1:7" x14ac:dyDescent="0.3">
      <c r="A427" s="17"/>
      <c r="B427" s="16"/>
      <c r="C427" s="16"/>
      <c r="D427" s="18"/>
      <c r="E427" s="16"/>
      <c r="F427" s="16"/>
      <c r="G427" s="22" t="str">
        <f>IF($B427="","",IF(COUNTIFS(Orders!$A:$A,$B427,Orders!$D:$D,$C427)&gt;0,"OK","No such PO line"))</f>
        <v/>
      </c>
    </row>
    <row r="428" spans="1:7" x14ac:dyDescent="0.3">
      <c r="A428" s="17"/>
      <c r="B428" s="16"/>
      <c r="C428" s="16"/>
      <c r="D428" s="18"/>
      <c r="E428" s="16"/>
      <c r="F428" s="16"/>
      <c r="G428" s="22" t="str">
        <f>IF($B428="","",IF(COUNTIFS(Orders!$A:$A,$B428,Orders!$D:$D,$C428)&gt;0,"OK","No such PO line"))</f>
        <v/>
      </c>
    </row>
    <row r="429" spans="1:7" x14ac:dyDescent="0.3">
      <c r="A429" s="17"/>
      <c r="B429" s="16"/>
      <c r="C429" s="16"/>
      <c r="D429" s="18"/>
      <c r="E429" s="16"/>
      <c r="F429" s="16"/>
      <c r="G429" s="22" t="str">
        <f>IF($B429="","",IF(COUNTIFS(Orders!$A:$A,$B429,Orders!$D:$D,$C429)&gt;0,"OK","No such PO line"))</f>
        <v/>
      </c>
    </row>
    <row r="430" spans="1:7" x14ac:dyDescent="0.3">
      <c r="A430" s="17"/>
      <c r="B430" s="16"/>
      <c r="C430" s="16"/>
      <c r="D430" s="18"/>
      <c r="E430" s="16"/>
      <c r="F430" s="16"/>
      <c r="G430" s="22" t="str">
        <f>IF($B430="","",IF(COUNTIFS(Orders!$A:$A,$B430,Orders!$D:$D,$C430)&gt;0,"OK","No such PO line"))</f>
        <v/>
      </c>
    </row>
    <row r="431" spans="1:7" x14ac:dyDescent="0.3">
      <c r="A431" s="17"/>
      <c r="B431" s="16"/>
      <c r="C431" s="16"/>
      <c r="D431" s="18"/>
      <c r="E431" s="16"/>
      <c r="F431" s="16"/>
      <c r="G431" s="22" t="str">
        <f>IF($B431="","",IF(COUNTIFS(Orders!$A:$A,$B431,Orders!$D:$D,$C431)&gt;0,"OK","No such PO line"))</f>
        <v/>
      </c>
    </row>
    <row r="432" spans="1:7" x14ac:dyDescent="0.3">
      <c r="A432" s="17"/>
      <c r="B432" s="16"/>
      <c r="C432" s="16"/>
      <c r="D432" s="18"/>
      <c r="E432" s="16"/>
      <c r="F432" s="16"/>
      <c r="G432" s="22" t="str">
        <f>IF($B432="","",IF(COUNTIFS(Orders!$A:$A,$B432,Orders!$D:$D,$C432)&gt;0,"OK","No such PO line"))</f>
        <v/>
      </c>
    </row>
    <row r="433" spans="1:7" x14ac:dyDescent="0.3">
      <c r="A433" s="17"/>
      <c r="B433" s="16"/>
      <c r="C433" s="16"/>
      <c r="D433" s="18"/>
      <c r="E433" s="16"/>
      <c r="F433" s="16"/>
      <c r="G433" s="22" t="str">
        <f>IF($B433="","",IF(COUNTIFS(Orders!$A:$A,$B433,Orders!$D:$D,$C433)&gt;0,"OK","No such PO line"))</f>
        <v/>
      </c>
    </row>
    <row r="434" spans="1:7" x14ac:dyDescent="0.3">
      <c r="A434" s="17"/>
      <c r="B434" s="16"/>
      <c r="C434" s="16"/>
      <c r="D434" s="18"/>
      <c r="E434" s="16"/>
      <c r="F434" s="16"/>
      <c r="G434" s="22" t="str">
        <f>IF($B434="","",IF(COUNTIFS(Orders!$A:$A,$B434,Orders!$D:$D,$C434)&gt;0,"OK","No such PO line"))</f>
        <v/>
      </c>
    </row>
    <row r="435" spans="1:7" x14ac:dyDescent="0.3">
      <c r="A435" s="17"/>
      <c r="B435" s="16"/>
      <c r="C435" s="16"/>
      <c r="D435" s="18"/>
      <c r="E435" s="16"/>
      <c r="F435" s="16"/>
      <c r="G435" s="22" t="str">
        <f>IF($B435="","",IF(COUNTIFS(Orders!$A:$A,$B435,Orders!$D:$D,$C435)&gt;0,"OK","No such PO line"))</f>
        <v/>
      </c>
    </row>
    <row r="436" spans="1:7" x14ac:dyDescent="0.3">
      <c r="A436" s="17"/>
      <c r="B436" s="16"/>
      <c r="C436" s="16"/>
      <c r="D436" s="18"/>
      <c r="E436" s="16"/>
      <c r="F436" s="16"/>
      <c r="G436" s="22" t="str">
        <f>IF($B436="","",IF(COUNTIFS(Orders!$A:$A,$B436,Orders!$D:$D,$C436)&gt;0,"OK","No such PO line"))</f>
        <v/>
      </c>
    </row>
    <row r="437" spans="1:7" x14ac:dyDescent="0.3">
      <c r="A437" s="17"/>
      <c r="B437" s="16"/>
      <c r="C437" s="16"/>
      <c r="D437" s="18"/>
      <c r="E437" s="16"/>
      <c r="F437" s="16"/>
      <c r="G437" s="22" t="str">
        <f>IF($B437="","",IF(COUNTIFS(Orders!$A:$A,$B437,Orders!$D:$D,$C437)&gt;0,"OK","No such PO line"))</f>
        <v/>
      </c>
    </row>
    <row r="438" spans="1:7" x14ac:dyDescent="0.3">
      <c r="A438" s="17"/>
      <c r="B438" s="16"/>
      <c r="C438" s="16"/>
      <c r="D438" s="18"/>
      <c r="E438" s="16"/>
      <c r="F438" s="16"/>
      <c r="G438" s="22" t="str">
        <f>IF($B438="","",IF(COUNTIFS(Orders!$A:$A,$B438,Orders!$D:$D,$C438)&gt;0,"OK","No such PO line"))</f>
        <v/>
      </c>
    </row>
    <row r="439" spans="1:7" x14ac:dyDescent="0.3">
      <c r="A439" s="17"/>
      <c r="B439" s="16"/>
      <c r="C439" s="16"/>
      <c r="D439" s="18"/>
      <c r="E439" s="16"/>
      <c r="F439" s="16"/>
      <c r="G439" s="22" t="str">
        <f>IF($B439="","",IF(COUNTIFS(Orders!$A:$A,$B439,Orders!$D:$D,$C439)&gt;0,"OK","No such PO line"))</f>
        <v/>
      </c>
    </row>
    <row r="440" spans="1:7" x14ac:dyDescent="0.3">
      <c r="A440" s="17"/>
      <c r="B440" s="16"/>
      <c r="C440" s="16"/>
      <c r="D440" s="18"/>
      <c r="E440" s="16"/>
      <c r="F440" s="16"/>
      <c r="G440" s="22" t="str">
        <f>IF($B440="","",IF(COUNTIFS(Orders!$A:$A,$B440,Orders!$D:$D,$C440)&gt;0,"OK","No such PO line"))</f>
        <v/>
      </c>
    </row>
    <row r="441" spans="1:7" x14ac:dyDescent="0.3">
      <c r="A441" s="17"/>
      <c r="B441" s="16"/>
      <c r="C441" s="16"/>
      <c r="D441" s="18"/>
      <c r="E441" s="16"/>
      <c r="F441" s="16"/>
      <c r="G441" s="22" t="str">
        <f>IF($B441="","",IF(COUNTIFS(Orders!$A:$A,$B441,Orders!$D:$D,$C441)&gt;0,"OK","No such PO line"))</f>
        <v/>
      </c>
    </row>
    <row r="442" spans="1:7" x14ac:dyDescent="0.3">
      <c r="A442" s="17"/>
      <c r="B442" s="16"/>
      <c r="C442" s="16"/>
      <c r="D442" s="18"/>
      <c r="E442" s="16"/>
      <c r="F442" s="16"/>
      <c r="G442" s="22" t="str">
        <f>IF($B442="","",IF(COUNTIFS(Orders!$A:$A,$B442,Orders!$D:$D,$C442)&gt;0,"OK","No such PO line"))</f>
        <v/>
      </c>
    </row>
    <row r="443" spans="1:7" x14ac:dyDescent="0.3">
      <c r="A443" s="17"/>
      <c r="B443" s="16"/>
      <c r="C443" s="16"/>
      <c r="D443" s="18"/>
      <c r="E443" s="16"/>
      <c r="F443" s="16"/>
      <c r="G443" s="22" t="str">
        <f>IF($B443="","",IF(COUNTIFS(Orders!$A:$A,$B443,Orders!$D:$D,$C443)&gt;0,"OK","No such PO line"))</f>
        <v/>
      </c>
    </row>
    <row r="444" spans="1:7" x14ac:dyDescent="0.3">
      <c r="A444" s="17"/>
      <c r="B444" s="16"/>
      <c r="C444" s="16"/>
      <c r="D444" s="18"/>
      <c r="E444" s="16"/>
      <c r="F444" s="16"/>
      <c r="G444" s="22" t="str">
        <f>IF($B444="","",IF(COUNTIFS(Orders!$A:$A,$B444,Orders!$D:$D,$C444)&gt;0,"OK","No such PO line"))</f>
        <v/>
      </c>
    </row>
    <row r="445" spans="1:7" x14ac:dyDescent="0.3">
      <c r="A445" s="17"/>
      <c r="B445" s="16"/>
      <c r="C445" s="16"/>
      <c r="D445" s="18"/>
      <c r="E445" s="16"/>
      <c r="F445" s="16"/>
      <c r="G445" s="22" t="str">
        <f>IF($B445="","",IF(COUNTIFS(Orders!$A:$A,$B445,Orders!$D:$D,$C445)&gt;0,"OK","No such PO line"))</f>
        <v/>
      </c>
    </row>
    <row r="446" spans="1:7" x14ac:dyDescent="0.3">
      <c r="A446" s="17"/>
      <c r="B446" s="16"/>
      <c r="C446" s="16"/>
      <c r="D446" s="18"/>
      <c r="E446" s="16"/>
      <c r="F446" s="16"/>
      <c r="G446" s="22" t="str">
        <f>IF($B446="","",IF(COUNTIFS(Orders!$A:$A,$B446,Orders!$D:$D,$C446)&gt;0,"OK","No such PO line"))</f>
        <v/>
      </c>
    </row>
    <row r="447" spans="1:7" x14ac:dyDescent="0.3">
      <c r="A447" s="17"/>
      <c r="B447" s="16"/>
      <c r="C447" s="16"/>
      <c r="D447" s="18"/>
      <c r="E447" s="16"/>
      <c r="F447" s="16"/>
      <c r="G447" s="22" t="str">
        <f>IF($B447="","",IF(COUNTIFS(Orders!$A:$A,$B447,Orders!$D:$D,$C447)&gt;0,"OK","No such PO line"))</f>
        <v/>
      </c>
    </row>
    <row r="448" spans="1:7" x14ac:dyDescent="0.3">
      <c r="A448" s="17"/>
      <c r="B448" s="16"/>
      <c r="C448" s="16"/>
      <c r="D448" s="18"/>
      <c r="E448" s="16"/>
      <c r="F448" s="16"/>
      <c r="G448" s="22" t="str">
        <f>IF($B448="","",IF(COUNTIFS(Orders!$A:$A,$B448,Orders!$D:$D,$C448)&gt;0,"OK","No such PO line"))</f>
        <v/>
      </c>
    </row>
    <row r="449" spans="1:7" x14ac:dyDescent="0.3">
      <c r="A449" s="17"/>
      <c r="B449" s="16"/>
      <c r="C449" s="16"/>
      <c r="D449" s="18"/>
      <c r="E449" s="16"/>
      <c r="F449" s="16"/>
      <c r="G449" s="22" t="str">
        <f>IF($B449="","",IF(COUNTIFS(Orders!$A:$A,$B449,Orders!$D:$D,$C449)&gt;0,"OK","No such PO line"))</f>
        <v/>
      </c>
    </row>
    <row r="450" spans="1:7" x14ac:dyDescent="0.3">
      <c r="A450" s="17"/>
      <c r="B450" s="16"/>
      <c r="C450" s="16"/>
      <c r="D450" s="18"/>
      <c r="E450" s="16"/>
      <c r="F450" s="16"/>
      <c r="G450" s="22" t="str">
        <f>IF($B450="","",IF(COUNTIFS(Orders!$A:$A,$B450,Orders!$D:$D,$C450)&gt;0,"OK","No such PO line"))</f>
        <v/>
      </c>
    </row>
    <row r="451" spans="1:7" x14ac:dyDescent="0.3">
      <c r="A451" s="17"/>
      <c r="B451" s="16"/>
      <c r="C451" s="16"/>
      <c r="D451" s="18"/>
      <c r="E451" s="16"/>
      <c r="F451" s="16"/>
      <c r="G451" s="22" t="str">
        <f>IF($B451="","",IF(COUNTIFS(Orders!$A:$A,$B451,Orders!$D:$D,$C451)&gt;0,"OK","No such PO line"))</f>
        <v/>
      </c>
    </row>
    <row r="452" spans="1:7" x14ac:dyDescent="0.3">
      <c r="A452" s="17"/>
      <c r="B452" s="16"/>
      <c r="C452" s="16"/>
      <c r="D452" s="18"/>
      <c r="E452" s="16"/>
      <c r="F452" s="16"/>
      <c r="G452" s="22" t="str">
        <f>IF($B452="","",IF(COUNTIFS(Orders!$A:$A,$B452,Orders!$D:$D,$C452)&gt;0,"OK","No such PO line"))</f>
        <v/>
      </c>
    </row>
    <row r="453" spans="1:7" x14ac:dyDescent="0.3">
      <c r="A453" s="17"/>
      <c r="B453" s="16"/>
      <c r="C453" s="16"/>
      <c r="D453" s="18"/>
      <c r="E453" s="16"/>
      <c r="F453" s="16"/>
      <c r="G453" s="22" t="str">
        <f>IF($B453="","",IF(COUNTIFS(Orders!$A:$A,$B453,Orders!$D:$D,$C453)&gt;0,"OK","No such PO line"))</f>
        <v/>
      </c>
    </row>
    <row r="454" spans="1:7" x14ac:dyDescent="0.3">
      <c r="A454" s="17"/>
      <c r="B454" s="16"/>
      <c r="C454" s="16"/>
      <c r="D454" s="18"/>
      <c r="E454" s="16"/>
      <c r="F454" s="16"/>
      <c r="G454" s="22" t="str">
        <f>IF($B454="","",IF(COUNTIFS(Orders!$A:$A,$B454,Orders!$D:$D,$C454)&gt;0,"OK","No such PO line"))</f>
        <v/>
      </c>
    </row>
    <row r="455" spans="1:7" x14ac:dyDescent="0.3">
      <c r="A455" s="17"/>
      <c r="B455" s="16"/>
      <c r="C455" s="16"/>
      <c r="D455" s="18"/>
      <c r="E455" s="16"/>
      <c r="F455" s="16"/>
      <c r="G455" s="22" t="str">
        <f>IF($B455="","",IF(COUNTIFS(Orders!$A:$A,$B455,Orders!$D:$D,$C455)&gt;0,"OK","No such PO line"))</f>
        <v/>
      </c>
    </row>
    <row r="456" spans="1:7" x14ac:dyDescent="0.3">
      <c r="A456" s="17"/>
      <c r="B456" s="16"/>
      <c r="C456" s="16"/>
      <c r="D456" s="18"/>
      <c r="E456" s="16"/>
      <c r="F456" s="16"/>
      <c r="G456" s="22" t="str">
        <f>IF($B456="","",IF(COUNTIFS(Orders!$A:$A,$B456,Orders!$D:$D,$C456)&gt;0,"OK","No such PO line"))</f>
        <v/>
      </c>
    </row>
    <row r="457" spans="1:7" x14ac:dyDescent="0.3">
      <c r="A457" s="17"/>
      <c r="B457" s="16"/>
      <c r="C457" s="16"/>
      <c r="D457" s="18"/>
      <c r="E457" s="16"/>
      <c r="F457" s="16"/>
      <c r="G457" s="22" t="str">
        <f>IF($B457="","",IF(COUNTIFS(Orders!$A:$A,$B457,Orders!$D:$D,$C457)&gt;0,"OK","No such PO line"))</f>
        <v/>
      </c>
    </row>
    <row r="458" spans="1:7" x14ac:dyDescent="0.3">
      <c r="A458" s="17"/>
      <c r="B458" s="16"/>
      <c r="C458" s="16"/>
      <c r="D458" s="18"/>
      <c r="E458" s="16"/>
      <c r="F458" s="16"/>
      <c r="G458" s="22" t="str">
        <f>IF($B458="","",IF(COUNTIFS(Orders!$A:$A,$B458,Orders!$D:$D,$C458)&gt;0,"OK","No such PO line"))</f>
        <v/>
      </c>
    </row>
    <row r="459" spans="1:7" x14ac:dyDescent="0.3">
      <c r="A459" s="17"/>
      <c r="B459" s="16"/>
      <c r="C459" s="16"/>
      <c r="D459" s="18"/>
      <c r="E459" s="16"/>
      <c r="F459" s="16"/>
      <c r="G459" s="22" t="str">
        <f>IF($B459="","",IF(COUNTIFS(Orders!$A:$A,$B459,Orders!$D:$D,$C459)&gt;0,"OK","No such PO line"))</f>
        <v/>
      </c>
    </row>
    <row r="460" spans="1:7" x14ac:dyDescent="0.3">
      <c r="A460" s="17"/>
      <c r="B460" s="16"/>
      <c r="C460" s="16"/>
      <c r="D460" s="18"/>
      <c r="E460" s="16"/>
      <c r="F460" s="16"/>
      <c r="G460" s="22" t="str">
        <f>IF($B460="","",IF(COUNTIFS(Orders!$A:$A,$B460,Orders!$D:$D,$C460)&gt;0,"OK","No such PO line"))</f>
        <v/>
      </c>
    </row>
    <row r="461" spans="1:7" x14ac:dyDescent="0.3">
      <c r="A461" s="17"/>
      <c r="B461" s="16"/>
      <c r="C461" s="16"/>
      <c r="D461" s="18"/>
      <c r="E461" s="16"/>
      <c r="F461" s="16"/>
      <c r="G461" s="22" t="str">
        <f>IF($B461="","",IF(COUNTIFS(Orders!$A:$A,$B461,Orders!$D:$D,$C461)&gt;0,"OK","No such PO line"))</f>
        <v/>
      </c>
    </row>
    <row r="462" spans="1:7" x14ac:dyDescent="0.3">
      <c r="A462" s="17"/>
      <c r="B462" s="16"/>
      <c r="C462" s="16"/>
      <c r="D462" s="18"/>
      <c r="E462" s="16"/>
      <c r="F462" s="16"/>
      <c r="G462" s="22" t="str">
        <f>IF($B462="","",IF(COUNTIFS(Orders!$A:$A,$B462,Orders!$D:$D,$C462)&gt;0,"OK","No such PO line"))</f>
        <v/>
      </c>
    </row>
    <row r="463" spans="1:7" x14ac:dyDescent="0.3">
      <c r="A463" s="17"/>
      <c r="B463" s="16"/>
      <c r="C463" s="16"/>
      <c r="D463" s="18"/>
      <c r="E463" s="16"/>
      <c r="F463" s="16"/>
      <c r="G463" s="22" t="str">
        <f>IF($B463="","",IF(COUNTIFS(Orders!$A:$A,$B463,Orders!$D:$D,$C463)&gt;0,"OK","No such PO line"))</f>
        <v/>
      </c>
    </row>
    <row r="464" spans="1:7" x14ac:dyDescent="0.3">
      <c r="A464" s="17"/>
      <c r="B464" s="16"/>
      <c r="C464" s="16"/>
      <c r="D464" s="18"/>
      <c r="E464" s="16"/>
      <c r="F464" s="16"/>
      <c r="G464" s="22" t="str">
        <f>IF($B464="","",IF(COUNTIFS(Orders!$A:$A,$B464,Orders!$D:$D,$C464)&gt;0,"OK","No such PO line"))</f>
        <v/>
      </c>
    </row>
    <row r="465" spans="1:7" x14ac:dyDescent="0.3">
      <c r="A465" s="17"/>
      <c r="B465" s="16"/>
      <c r="C465" s="16"/>
      <c r="D465" s="18"/>
      <c r="E465" s="16"/>
      <c r="F465" s="16"/>
      <c r="G465" s="22" t="str">
        <f>IF($B465="","",IF(COUNTIFS(Orders!$A:$A,$B465,Orders!$D:$D,$C465)&gt;0,"OK","No such PO line"))</f>
        <v/>
      </c>
    </row>
    <row r="466" spans="1:7" x14ac:dyDescent="0.3">
      <c r="A466" s="17"/>
      <c r="B466" s="16"/>
      <c r="C466" s="16"/>
      <c r="D466" s="18"/>
      <c r="E466" s="16"/>
      <c r="F466" s="16"/>
      <c r="G466" s="22" t="str">
        <f>IF($B466="","",IF(COUNTIFS(Orders!$A:$A,$B466,Orders!$D:$D,$C466)&gt;0,"OK","No such PO line"))</f>
        <v/>
      </c>
    </row>
    <row r="467" spans="1:7" x14ac:dyDescent="0.3">
      <c r="A467" s="17"/>
      <c r="B467" s="16"/>
      <c r="C467" s="16"/>
      <c r="D467" s="18"/>
      <c r="E467" s="16"/>
      <c r="F467" s="16"/>
      <c r="G467" s="22" t="str">
        <f>IF($B467="","",IF(COUNTIFS(Orders!$A:$A,$B467,Orders!$D:$D,$C467)&gt;0,"OK","No such PO line"))</f>
        <v/>
      </c>
    </row>
    <row r="468" spans="1:7" x14ac:dyDescent="0.3">
      <c r="A468" s="17"/>
      <c r="B468" s="16"/>
      <c r="C468" s="16"/>
      <c r="D468" s="18"/>
      <c r="E468" s="16"/>
      <c r="F468" s="16"/>
      <c r="G468" s="22" t="str">
        <f>IF($B468="","",IF(COUNTIFS(Orders!$A:$A,$B468,Orders!$D:$D,$C468)&gt;0,"OK","No such PO line"))</f>
        <v/>
      </c>
    </row>
    <row r="469" spans="1:7" x14ac:dyDescent="0.3">
      <c r="A469" s="17"/>
      <c r="B469" s="16"/>
      <c r="C469" s="16"/>
      <c r="D469" s="18"/>
      <c r="E469" s="16"/>
      <c r="F469" s="16"/>
      <c r="G469" s="22" t="str">
        <f>IF($B469="","",IF(COUNTIFS(Orders!$A:$A,$B469,Orders!$D:$D,$C469)&gt;0,"OK","No such PO line"))</f>
        <v/>
      </c>
    </row>
    <row r="470" spans="1:7" x14ac:dyDescent="0.3">
      <c r="A470" s="17"/>
      <c r="B470" s="16"/>
      <c r="C470" s="16"/>
      <c r="D470" s="18"/>
      <c r="E470" s="16"/>
      <c r="F470" s="16"/>
      <c r="G470" s="22" t="str">
        <f>IF($B470="","",IF(COUNTIFS(Orders!$A:$A,$B470,Orders!$D:$D,$C470)&gt;0,"OK","No such PO line"))</f>
        <v/>
      </c>
    </row>
    <row r="471" spans="1:7" x14ac:dyDescent="0.3">
      <c r="A471" s="17"/>
      <c r="B471" s="16"/>
      <c r="C471" s="16"/>
      <c r="D471" s="18"/>
      <c r="E471" s="16"/>
      <c r="F471" s="16"/>
      <c r="G471" s="22" t="str">
        <f>IF($B471="","",IF(COUNTIFS(Orders!$A:$A,$B471,Orders!$D:$D,$C471)&gt;0,"OK","No such PO line"))</f>
        <v/>
      </c>
    </row>
    <row r="472" spans="1:7" x14ac:dyDescent="0.3">
      <c r="A472" s="17"/>
      <c r="B472" s="16"/>
      <c r="C472" s="16"/>
      <c r="D472" s="18"/>
      <c r="E472" s="16"/>
      <c r="F472" s="16"/>
      <c r="G472" s="22" t="str">
        <f>IF($B472="","",IF(COUNTIFS(Orders!$A:$A,$B472,Orders!$D:$D,$C472)&gt;0,"OK","No such PO line"))</f>
        <v/>
      </c>
    </row>
    <row r="473" spans="1:7" x14ac:dyDescent="0.3">
      <c r="A473" s="17"/>
      <c r="B473" s="16"/>
      <c r="C473" s="16"/>
      <c r="D473" s="18"/>
      <c r="E473" s="16"/>
      <c r="F473" s="16"/>
      <c r="G473" s="22" t="str">
        <f>IF($B473="","",IF(COUNTIFS(Orders!$A:$A,$B473,Orders!$D:$D,$C473)&gt;0,"OK","No such PO line"))</f>
        <v/>
      </c>
    </row>
    <row r="474" spans="1:7" x14ac:dyDescent="0.3">
      <c r="A474" s="17"/>
      <c r="B474" s="16"/>
      <c r="C474" s="16"/>
      <c r="D474" s="18"/>
      <c r="E474" s="16"/>
      <c r="F474" s="16"/>
      <c r="G474" s="22" t="str">
        <f>IF($B474="","",IF(COUNTIFS(Orders!$A:$A,$B474,Orders!$D:$D,$C474)&gt;0,"OK","No such PO line"))</f>
        <v/>
      </c>
    </row>
    <row r="475" spans="1:7" x14ac:dyDescent="0.3">
      <c r="A475" s="17"/>
      <c r="B475" s="16"/>
      <c r="C475" s="16"/>
      <c r="D475" s="18"/>
      <c r="E475" s="16"/>
      <c r="F475" s="16"/>
      <c r="G475" s="22" t="str">
        <f>IF($B475="","",IF(COUNTIFS(Orders!$A:$A,$B475,Orders!$D:$D,$C475)&gt;0,"OK","No such PO line"))</f>
        <v/>
      </c>
    </row>
    <row r="476" spans="1:7" x14ac:dyDescent="0.3">
      <c r="A476" s="17"/>
      <c r="B476" s="16"/>
      <c r="C476" s="16"/>
      <c r="D476" s="18"/>
      <c r="E476" s="16"/>
      <c r="F476" s="16"/>
      <c r="G476" s="22" t="str">
        <f>IF($B476="","",IF(COUNTIFS(Orders!$A:$A,$B476,Orders!$D:$D,$C476)&gt;0,"OK","No such PO line"))</f>
        <v/>
      </c>
    </row>
    <row r="477" spans="1:7" x14ac:dyDescent="0.3">
      <c r="A477" s="17"/>
      <c r="B477" s="16"/>
      <c r="C477" s="16"/>
      <c r="D477" s="18"/>
      <c r="E477" s="16"/>
      <c r="F477" s="16"/>
      <c r="G477" s="22" t="str">
        <f>IF($B477="","",IF(COUNTIFS(Orders!$A:$A,$B477,Orders!$D:$D,$C477)&gt;0,"OK","No such PO line"))</f>
        <v/>
      </c>
    </row>
    <row r="478" spans="1:7" x14ac:dyDescent="0.3">
      <c r="A478" s="17"/>
      <c r="B478" s="16"/>
      <c r="C478" s="16"/>
      <c r="D478" s="18"/>
      <c r="E478" s="16"/>
      <c r="F478" s="16"/>
      <c r="G478" s="22" t="str">
        <f>IF($B478="","",IF(COUNTIFS(Orders!$A:$A,$B478,Orders!$D:$D,$C478)&gt;0,"OK","No such PO line"))</f>
        <v/>
      </c>
    </row>
    <row r="479" spans="1:7" x14ac:dyDescent="0.3">
      <c r="A479" s="17"/>
      <c r="B479" s="16"/>
      <c r="C479" s="16"/>
      <c r="D479" s="18"/>
      <c r="E479" s="16"/>
      <c r="F479" s="16"/>
      <c r="G479" s="22" t="str">
        <f>IF($B479="","",IF(COUNTIFS(Orders!$A:$A,$B479,Orders!$D:$D,$C479)&gt;0,"OK","No such PO line"))</f>
        <v/>
      </c>
    </row>
    <row r="480" spans="1:7" x14ac:dyDescent="0.3">
      <c r="A480" s="17"/>
      <c r="B480" s="16"/>
      <c r="C480" s="16"/>
      <c r="D480" s="18"/>
      <c r="E480" s="16"/>
      <c r="F480" s="16"/>
      <c r="G480" s="22" t="str">
        <f>IF($B480="","",IF(COUNTIFS(Orders!$A:$A,$B480,Orders!$D:$D,$C480)&gt;0,"OK","No such PO line"))</f>
        <v/>
      </c>
    </row>
    <row r="481" spans="1:7" x14ac:dyDescent="0.3">
      <c r="A481" s="17"/>
      <c r="B481" s="16"/>
      <c r="C481" s="16"/>
      <c r="D481" s="18"/>
      <c r="E481" s="16"/>
      <c r="F481" s="16"/>
      <c r="G481" s="22" t="str">
        <f>IF($B481="","",IF(COUNTIFS(Orders!$A:$A,$B481,Orders!$D:$D,$C481)&gt;0,"OK","No such PO line"))</f>
        <v/>
      </c>
    </row>
    <row r="482" spans="1:7" x14ac:dyDescent="0.3">
      <c r="A482" s="17"/>
      <c r="B482" s="16"/>
      <c r="C482" s="16"/>
      <c r="D482" s="18"/>
      <c r="E482" s="16"/>
      <c r="F482" s="16"/>
      <c r="G482" s="22" t="str">
        <f>IF($B482="","",IF(COUNTIFS(Orders!$A:$A,$B482,Orders!$D:$D,$C482)&gt;0,"OK","No such PO line"))</f>
        <v/>
      </c>
    </row>
    <row r="483" spans="1:7" x14ac:dyDescent="0.3">
      <c r="A483" s="17"/>
      <c r="B483" s="16"/>
      <c r="C483" s="16"/>
      <c r="D483" s="18"/>
      <c r="E483" s="16"/>
      <c r="F483" s="16"/>
      <c r="G483" s="22" t="str">
        <f>IF($B483="","",IF(COUNTIFS(Orders!$A:$A,$B483,Orders!$D:$D,$C483)&gt;0,"OK","No such PO line"))</f>
        <v/>
      </c>
    </row>
    <row r="484" spans="1:7" x14ac:dyDescent="0.3">
      <c r="A484" s="17"/>
      <c r="B484" s="16"/>
      <c r="C484" s="16"/>
      <c r="D484" s="18"/>
      <c r="E484" s="16"/>
      <c r="F484" s="16"/>
      <c r="G484" s="22" t="str">
        <f>IF($B484="","",IF(COUNTIFS(Orders!$A:$A,$B484,Orders!$D:$D,$C484)&gt;0,"OK","No such PO line"))</f>
        <v/>
      </c>
    </row>
    <row r="485" spans="1:7" x14ac:dyDescent="0.3">
      <c r="A485" s="17"/>
      <c r="B485" s="16"/>
      <c r="C485" s="16"/>
      <c r="D485" s="18"/>
      <c r="E485" s="16"/>
      <c r="F485" s="16"/>
      <c r="G485" s="22" t="str">
        <f>IF($B485="","",IF(COUNTIFS(Orders!$A:$A,$B485,Orders!$D:$D,$C485)&gt;0,"OK","No such PO line"))</f>
        <v/>
      </c>
    </row>
    <row r="486" spans="1:7" x14ac:dyDescent="0.3">
      <c r="A486" s="17"/>
      <c r="B486" s="16"/>
      <c r="C486" s="16"/>
      <c r="D486" s="18"/>
      <c r="E486" s="16"/>
      <c r="F486" s="16"/>
      <c r="G486" s="22" t="str">
        <f>IF($B486="","",IF(COUNTIFS(Orders!$A:$A,$B486,Orders!$D:$D,$C486)&gt;0,"OK","No such PO line"))</f>
        <v/>
      </c>
    </row>
    <row r="487" spans="1:7" x14ac:dyDescent="0.3">
      <c r="A487" s="17"/>
      <c r="B487" s="16"/>
      <c r="C487" s="16"/>
      <c r="D487" s="18"/>
      <c r="E487" s="16"/>
      <c r="F487" s="16"/>
      <c r="G487" s="22" t="str">
        <f>IF($B487="","",IF(COUNTIFS(Orders!$A:$A,$B487,Orders!$D:$D,$C487)&gt;0,"OK","No such PO line"))</f>
        <v/>
      </c>
    </row>
    <row r="488" spans="1:7" x14ac:dyDescent="0.3">
      <c r="A488" s="17"/>
      <c r="B488" s="16"/>
      <c r="C488" s="16"/>
      <c r="D488" s="18"/>
      <c r="E488" s="16"/>
      <c r="F488" s="16"/>
      <c r="G488" s="22" t="str">
        <f>IF($B488="","",IF(COUNTIFS(Orders!$A:$A,$B488,Orders!$D:$D,$C488)&gt;0,"OK","No such PO line"))</f>
        <v/>
      </c>
    </row>
    <row r="489" spans="1:7" x14ac:dyDescent="0.3">
      <c r="A489" s="17"/>
      <c r="B489" s="16"/>
      <c r="C489" s="16"/>
      <c r="D489" s="18"/>
      <c r="E489" s="16"/>
      <c r="F489" s="16"/>
      <c r="G489" s="22" t="str">
        <f>IF($B489="","",IF(COUNTIFS(Orders!$A:$A,$B489,Orders!$D:$D,$C489)&gt;0,"OK","No such PO line"))</f>
        <v/>
      </c>
    </row>
    <row r="490" spans="1:7" x14ac:dyDescent="0.3">
      <c r="A490" s="17"/>
      <c r="B490" s="16"/>
      <c r="C490" s="16"/>
      <c r="D490" s="18"/>
      <c r="E490" s="16"/>
      <c r="F490" s="16"/>
      <c r="G490" s="22" t="str">
        <f>IF($B490="","",IF(COUNTIFS(Orders!$A:$A,$B490,Orders!$D:$D,$C490)&gt;0,"OK","No such PO line"))</f>
        <v/>
      </c>
    </row>
    <row r="491" spans="1:7" x14ac:dyDescent="0.3">
      <c r="A491" s="17"/>
      <c r="B491" s="16"/>
      <c r="C491" s="16"/>
      <c r="D491" s="18"/>
      <c r="E491" s="16"/>
      <c r="F491" s="16"/>
      <c r="G491" s="22" t="str">
        <f>IF($B491="","",IF(COUNTIFS(Orders!$A:$A,$B491,Orders!$D:$D,$C491)&gt;0,"OK","No such PO line"))</f>
        <v/>
      </c>
    </row>
    <row r="492" spans="1:7" x14ac:dyDescent="0.3">
      <c r="A492" s="17"/>
      <c r="B492" s="16"/>
      <c r="C492" s="16"/>
      <c r="D492" s="18"/>
      <c r="E492" s="16"/>
      <c r="F492" s="16"/>
      <c r="G492" s="22" t="str">
        <f>IF($B492="","",IF(COUNTIFS(Orders!$A:$A,$B492,Orders!$D:$D,$C492)&gt;0,"OK","No such PO line"))</f>
        <v/>
      </c>
    </row>
    <row r="493" spans="1:7" x14ac:dyDescent="0.3">
      <c r="A493" s="17"/>
      <c r="B493" s="16"/>
      <c r="C493" s="16"/>
      <c r="D493" s="18"/>
      <c r="E493" s="16"/>
      <c r="F493" s="16"/>
      <c r="G493" s="22" t="str">
        <f>IF($B493="","",IF(COUNTIFS(Orders!$A:$A,$B493,Orders!$D:$D,$C493)&gt;0,"OK","No such PO line"))</f>
        <v/>
      </c>
    </row>
    <row r="494" spans="1:7" x14ac:dyDescent="0.3">
      <c r="A494" s="17"/>
      <c r="B494" s="16"/>
      <c r="C494" s="16"/>
      <c r="D494" s="18"/>
      <c r="E494" s="16"/>
      <c r="F494" s="16"/>
      <c r="G494" s="22" t="str">
        <f>IF($B494="","",IF(COUNTIFS(Orders!$A:$A,$B494,Orders!$D:$D,$C494)&gt;0,"OK","No such PO line"))</f>
        <v/>
      </c>
    </row>
    <row r="495" spans="1:7" x14ac:dyDescent="0.3">
      <c r="A495" s="17"/>
      <c r="B495" s="16"/>
      <c r="C495" s="16"/>
      <c r="D495" s="18"/>
      <c r="E495" s="16"/>
      <c r="F495" s="16"/>
      <c r="G495" s="22" t="str">
        <f>IF($B495="","",IF(COUNTIFS(Orders!$A:$A,$B495,Orders!$D:$D,$C495)&gt;0,"OK","No such PO line"))</f>
        <v/>
      </c>
    </row>
    <row r="496" spans="1:7" x14ac:dyDescent="0.3">
      <c r="A496" s="17"/>
      <c r="B496" s="16"/>
      <c r="C496" s="16"/>
      <c r="D496" s="18"/>
      <c r="E496" s="16"/>
      <c r="F496" s="16"/>
      <c r="G496" s="22" t="str">
        <f>IF($B496="","",IF(COUNTIFS(Orders!$A:$A,$B496,Orders!$D:$D,$C496)&gt;0,"OK","No such PO line"))</f>
        <v/>
      </c>
    </row>
    <row r="497" spans="1:7" x14ac:dyDescent="0.3">
      <c r="A497" s="17"/>
      <c r="B497" s="16"/>
      <c r="C497" s="16"/>
      <c r="D497" s="18"/>
      <c r="E497" s="16"/>
      <c r="F497" s="16"/>
      <c r="G497" s="22" t="str">
        <f>IF($B497="","",IF(COUNTIFS(Orders!$A:$A,$B497,Orders!$D:$D,$C497)&gt;0,"OK","No such PO line"))</f>
        <v/>
      </c>
    </row>
    <row r="498" spans="1:7" x14ac:dyDescent="0.3">
      <c r="A498" s="17"/>
      <c r="B498" s="16"/>
      <c r="C498" s="16"/>
      <c r="D498" s="18"/>
      <c r="E498" s="16"/>
      <c r="F498" s="16"/>
      <c r="G498" s="22" t="str">
        <f>IF($B498="","",IF(COUNTIFS(Orders!$A:$A,$B498,Orders!$D:$D,$C498)&gt;0,"OK","No such PO line"))</f>
        <v/>
      </c>
    </row>
    <row r="499" spans="1:7" x14ac:dyDescent="0.3">
      <c r="A499" s="17"/>
      <c r="B499" s="16"/>
      <c r="C499" s="16"/>
      <c r="D499" s="18"/>
      <c r="E499" s="16"/>
      <c r="F499" s="16"/>
      <c r="G499" s="22" t="str">
        <f>IF($B499="","",IF(COUNTIFS(Orders!$A:$A,$B499,Orders!$D:$D,$C499)&gt;0,"OK","No such PO line"))</f>
        <v/>
      </c>
    </row>
    <row r="500" spans="1:7" x14ac:dyDescent="0.3">
      <c r="A500" s="17"/>
      <c r="B500" s="16"/>
      <c r="C500" s="16"/>
      <c r="D500" s="18"/>
      <c r="E500" s="16"/>
      <c r="F500" s="16"/>
      <c r="G500" s="22" t="str">
        <f>IF($B500="","",IF(COUNTIFS(Orders!$A:$A,$B500,Orders!$D:$D,$C500)&gt;0,"OK","No such PO line"))</f>
        <v/>
      </c>
    </row>
    <row r="501" spans="1:7" x14ac:dyDescent="0.3">
      <c r="A501" s="17"/>
      <c r="B501" s="16"/>
      <c r="C501" s="16"/>
      <c r="D501" s="18"/>
      <c r="E501" s="16"/>
      <c r="F501" s="16"/>
      <c r="G501" s="22" t="str">
        <f>IF($B501="","",IF(COUNTIFS(Orders!$A:$A,$B501,Orders!$D:$D,$C501)&gt;0,"OK","No such PO line"))</f>
        <v/>
      </c>
    </row>
    <row r="502" spans="1:7" x14ac:dyDescent="0.3">
      <c r="A502" s="17"/>
      <c r="B502" s="16"/>
      <c r="C502" s="16"/>
      <c r="D502" s="18"/>
      <c r="E502" s="16"/>
      <c r="F502" s="16"/>
      <c r="G502" s="22" t="str">
        <f>IF($B502="","",IF(COUNTIFS(Orders!$A:$A,$B502,Orders!$D:$D,$C502)&gt;0,"OK","No such PO line"))</f>
        <v/>
      </c>
    </row>
    <row r="503" spans="1:7" x14ac:dyDescent="0.3">
      <c r="A503" s="17"/>
      <c r="B503" s="16"/>
      <c r="C503" s="16"/>
      <c r="D503" s="18"/>
      <c r="E503" s="16"/>
      <c r="F503" s="16"/>
      <c r="G503" s="22" t="str">
        <f>IF($B503="","",IF(COUNTIFS(Orders!$A:$A,$B503,Orders!$D:$D,$C503)&gt;0,"OK","No such PO line"))</f>
        <v/>
      </c>
    </row>
    <row r="504" spans="1:7" x14ac:dyDescent="0.3">
      <c r="A504" s="17"/>
      <c r="B504" s="16"/>
      <c r="C504" s="16"/>
      <c r="D504" s="18"/>
      <c r="E504" s="16"/>
      <c r="F504" s="16"/>
      <c r="G504" s="22" t="str">
        <f>IF($B504="","",IF(COUNTIFS(Orders!$A:$A,$B504,Orders!$D:$D,$C504)&gt;0,"OK","No such PO line"))</f>
        <v/>
      </c>
    </row>
    <row r="505" spans="1:7" x14ac:dyDescent="0.3">
      <c r="A505" s="17"/>
      <c r="B505" s="16"/>
      <c r="C505" s="16"/>
      <c r="D505" s="18"/>
      <c r="E505" s="16"/>
      <c r="F505" s="16"/>
      <c r="G505" s="22" t="str">
        <f>IF($B505="","",IF(COUNTIFS(Orders!$A:$A,$B505,Orders!$D:$D,$C505)&gt;0,"OK","No such PO line"))</f>
        <v/>
      </c>
    </row>
    <row r="506" spans="1:7" x14ac:dyDescent="0.3">
      <c r="A506" s="17"/>
      <c r="B506" s="16"/>
      <c r="C506" s="16"/>
      <c r="D506" s="18"/>
      <c r="E506" s="16"/>
      <c r="F506" s="16"/>
      <c r="G506" s="22" t="str">
        <f>IF($B506="","",IF(COUNTIFS(Orders!$A:$A,$B506,Orders!$D:$D,$C506)&gt;0,"OK","No such PO line"))</f>
        <v/>
      </c>
    </row>
    <row r="507" spans="1:7" x14ac:dyDescent="0.3">
      <c r="A507" s="17"/>
      <c r="B507" s="16"/>
      <c r="C507" s="16"/>
      <c r="D507" s="18"/>
      <c r="E507" s="16"/>
      <c r="F507" s="16"/>
      <c r="G507" s="22" t="str">
        <f>IF($B507="","",IF(COUNTIFS(Orders!$A:$A,$B507,Orders!$D:$D,$C507)&gt;0,"OK","No such PO line"))</f>
        <v/>
      </c>
    </row>
    <row r="508" spans="1:7" x14ac:dyDescent="0.3">
      <c r="A508" s="17"/>
      <c r="B508" s="16"/>
      <c r="C508" s="16"/>
      <c r="D508" s="18"/>
      <c r="E508" s="16"/>
      <c r="F508" s="16"/>
      <c r="G508" s="22" t="str">
        <f>IF($B508="","",IF(COUNTIFS(Orders!$A:$A,$B508,Orders!$D:$D,$C508)&gt;0,"OK","No such PO line"))</f>
        <v/>
      </c>
    </row>
    <row r="509" spans="1:7" x14ac:dyDescent="0.3">
      <c r="A509" s="17"/>
      <c r="B509" s="16"/>
      <c r="C509" s="16"/>
      <c r="D509" s="18"/>
      <c r="E509" s="16"/>
      <c r="F509" s="16"/>
      <c r="G509" s="22" t="str">
        <f>IF($B509="","",IF(COUNTIFS(Orders!$A:$A,$B509,Orders!$D:$D,$C509)&gt;0,"OK","No such PO line"))</f>
        <v/>
      </c>
    </row>
    <row r="510" spans="1:7" x14ac:dyDescent="0.3">
      <c r="A510" s="17"/>
      <c r="B510" s="16"/>
      <c r="C510" s="16"/>
      <c r="D510" s="18"/>
      <c r="E510" s="16"/>
      <c r="F510" s="16"/>
      <c r="G510" s="22" t="str">
        <f>IF($B510="","",IF(COUNTIFS(Orders!$A:$A,$B510,Orders!$D:$D,$C510)&gt;0,"OK","No such PO line"))</f>
        <v/>
      </c>
    </row>
    <row r="511" spans="1:7" x14ac:dyDescent="0.3">
      <c r="A511" s="17"/>
      <c r="B511" s="16"/>
      <c r="C511" s="16"/>
      <c r="D511" s="18"/>
      <c r="E511" s="16"/>
      <c r="F511" s="16"/>
      <c r="G511" s="22" t="str">
        <f>IF($B511="","",IF(COUNTIFS(Orders!$A:$A,$B511,Orders!$D:$D,$C511)&gt;0,"OK","No such PO line"))</f>
        <v/>
      </c>
    </row>
    <row r="512" spans="1:7" x14ac:dyDescent="0.3">
      <c r="A512" s="17"/>
      <c r="B512" s="16"/>
      <c r="C512" s="16"/>
      <c r="D512" s="18"/>
      <c r="E512" s="16"/>
      <c r="F512" s="16"/>
      <c r="G512" s="22" t="str">
        <f>IF($B512="","",IF(COUNTIFS(Orders!$A:$A,$B512,Orders!$D:$D,$C512)&gt;0,"OK","No such PO line"))</f>
        <v/>
      </c>
    </row>
    <row r="513" spans="1:7" x14ac:dyDescent="0.3">
      <c r="A513" s="17"/>
      <c r="B513" s="16"/>
      <c r="C513" s="16"/>
      <c r="D513" s="18"/>
      <c r="E513" s="16"/>
      <c r="F513" s="16"/>
      <c r="G513" s="22" t="str">
        <f>IF($B513="","",IF(COUNTIFS(Orders!$A:$A,$B513,Orders!$D:$D,$C513)&gt;0,"OK","No such PO line"))</f>
        <v/>
      </c>
    </row>
    <row r="514" spans="1:7" x14ac:dyDescent="0.3">
      <c r="A514" s="17"/>
      <c r="B514" s="16"/>
      <c r="C514" s="16"/>
      <c r="D514" s="18"/>
      <c r="E514" s="16"/>
      <c r="F514" s="16"/>
      <c r="G514" s="22" t="str">
        <f>IF($B514="","",IF(COUNTIFS(Orders!$A:$A,$B514,Orders!$D:$D,$C514)&gt;0,"OK","No such PO line"))</f>
        <v/>
      </c>
    </row>
    <row r="515" spans="1:7" x14ac:dyDescent="0.3">
      <c r="A515" s="17"/>
      <c r="B515" s="16"/>
      <c r="C515" s="16"/>
      <c r="D515" s="18"/>
      <c r="E515" s="16"/>
      <c r="F515" s="16"/>
      <c r="G515" s="22" t="str">
        <f>IF($B515="","",IF(COUNTIFS(Orders!$A:$A,$B515,Orders!$D:$D,$C515)&gt;0,"OK","No such PO line"))</f>
        <v/>
      </c>
    </row>
    <row r="516" spans="1:7" x14ac:dyDescent="0.3">
      <c r="A516" s="17"/>
      <c r="B516" s="16"/>
      <c r="C516" s="16"/>
      <c r="D516" s="18"/>
      <c r="E516" s="16"/>
      <c r="F516" s="16"/>
      <c r="G516" s="22" t="str">
        <f>IF($B516="","",IF(COUNTIFS(Orders!$A:$A,$B516,Orders!$D:$D,$C516)&gt;0,"OK","No such PO line"))</f>
        <v/>
      </c>
    </row>
    <row r="517" spans="1:7" x14ac:dyDescent="0.3">
      <c r="A517" s="17"/>
      <c r="B517" s="16"/>
      <c r="C517" s="16"/>
      <c r="D517" s="18"/>
      <c r="E517" s="16"/>
      <c r="F517" s="16"/>
      <c r="G517" s="22" t="str">
        <f>IF($B517="","",IF(COUNTIFS(Orders!$A:$A,$B517,Orders!$D:$D,$C517)&gt;0,"OK","No such PO line"))</f>
        <v/>
      </c>
    </row>
    <row r="518" spans="1:7" x14ac:dyDescent="0.3">
      <c r="A518" s="17"/>
      <c r="B518" s="16"/>
      <c r="C518" s="16"/>
      <c r="D518" s="18"/>
      <c r="E518" s="16"/>
      <c r="F518" s="16"/>
      <c r="G518" s="22" t="str">
        <f>IF($B518="","",IF(COUNTIFS(Orders!$A:$A,$B518,Orders!$D:$D,$C518)&gt;0,"OK","No such PO line"))</f>
        <v/>
      </c>
    </row>
    <row r="519" spans="1:7" x14ac:dyDescent="0.3">
      <c r="A519" s="17"/>
      <c r="B519" s="16"/>
      <c r="C519" s="16"/>
      <c r="D519" s="18"/>
      <c r="E519" s="16"/>
      <c r="F519" s="16"/>
      <c r="G519" s="22" t="str">
        <f>IF($B519="","",IF(COUNTIFS(Orders!$A:$A,$B519,Orders!$D:$D,$C519)&gt;0,"OK","No such PO line"))</f>
        <v/>
      </c>
    </row>
    <row r="520" spans="1:7" x14ac:dyDescent="0.3">
      <c r="A520" s="17"/>
      <c r="B520" s="16"/>
      <c r="C520" s="16"/>
      <c r="D520" s="18"/>
      <c r="E520" s="16"/>
      <c r="F520" s="16"/>
      <c r="G520" s="22" t="str">
        <f>IF($B520="","",IF(COUNTIFS(Orders!$A:$A,$B520,Orders!$D:$D,$C520)&gt;0,"OK","No such PO line"))</f>
        <v/>
      </c>
    </row>
    <row r="521" spans="1:7" x14ac:dyDescent="0.3">
      <c r="A521" s="17"/>
      <c r="B521" s="16"/>
      <c r="C521" s="16"/>
      <c r="D521" s="18"/>
      <c r="E521" s="16"/>
      <c r="F521" s="16"/>
      <c r="G521" s="22" t="str">
        <f>IF($B521="","",IF(COUNTIFS(Orders!$A:$A,$B521,Orders!$D:$D,$C521)&gt;0,"OK","No such PO line"))</f>
        <v/>
      </c>
    </row>
    <row r="522" spans="1:7" x14ac:dyDescent="0.3">
      <c r="A522" s="17"/>
      <c r="B522" s="16"/>
      <c r="C522" s="16"/>
      <c r="D522" s="18"/>
      <c r="E522" s="16"/>
      <c r="F522" s="16"/>
      <c r="G522" s="22" t="str">
        <f>IF($B522="","",IF(COUNTIFS(Orders!$A:$A,$B522,Orders!$D:$D,$C522)&gt;0,"OK","No such PO line"))</f>
        <v/>
      </c>
    </row>
    <row r="523" spans="1:7" x14ac:dyDescent="0.3">
      <c r="A523" s="17"/>
      <c r="B523" s="16"/>
      <c r="C523" s="16"/>
      <c r="D523" s="18"/>
      <c r="E523" s="16"/>
      <c r="F523" s="16"/>
      <c r="G523" s="22" t="str">
        <f>IF($B523="","",IF(COUNTIFS(Orders!$A:$A,$B523,Orders!$D:$D,$C523)&gt;0,"OK","No such PO line"))</f>
        <v/>
      </c>
    </row>
    <row r="524" spans="1:7" x14ac:dyDescent="0.3">
      <c r="A524" s="17"/>
      <c r="B524" s="16"/>
      <c r="C524" s="16"/>
      <c r="D524" s="18"/>
      <c r="E524" s="16"/>
      <c r="F524" s="16"/>
      <c r="G524" s="22" t="str">
        <f>IF($B524="","",IF(COUNTIFS(Orders!$A:$A,$B524,Orders!$D:$D,$C524)&gt;0,"OK","No such PO line"))</f>
        <v/>
      </c>
    </row>
    <row r="525" spans="1:7" x14ac:dyDescent="0.3">
      <c r="A525" s="17"/>
      <c r="B525" s="16"/>
      <c r="C525" s="16"/>
      <c r="D525" s="18"/>
      <c r="E525" s="16"/>
      <c r="F525" s="16"/>
      <c r="G525" s="22" t="str">
        <f>IF($B525="","",IF(COUNTIFS(Orders!$A:$A,$B525,Orders!$D:$D,$C525)&gt;0,"OK","No such PO line"))</f>
        <v/>
      </c>
    </row>
    <row r="526" spans="1:7" x14ac:dyDescent="0.3">
      <c r="A526" s="17"/>
      <c r="B526" s="16"/>
      <c r="C526" s="16"/>
      <c r="D526" s="18"/>
      <c r="E526" s="16"/>
      <c r="F526" s="16"/>
      <c r="G526" s="22" t="str">
        <f>IF($B526="","",IF(COUNTIFS(Orders!$A:$A,$B526,Orders!$D:$D,$C526)&gt;0,"OK","No such PO line"))</f>
        <v/>
      </c>
    </row>
    <row r="527" spans="1:7" x14ac:dyDescent="0.3">
      <c r="A527" s="17"/>
      <c r="B527" s="16"/>
      <c r="C527" s="16"/>
      <c r="D527" s="18"/>
      <c r="E527" s="16"/>
      <c r="F527" s="16"/>
      <c r="G527" s="22" t="str">
        <f>IF($B527="","",IF(COUNTIFS(Orders!$A:$A,$B527,Orders!$D:$D,$C527)&gt;0,"OK","No such PO line"))</f>
        <v/>
      </c>
    </row>
    <row r="528" spans="1:7" x14ac:dyDescent="0.3">
      <c r="A528" s="17"/>
      <c r="B528" s="16"/>
      <c r="C528" s="16"/>
      <c r="D528" s="18"/>
      <c r="E528" s="16"/>
      <c r="F528" s="16"/>
      <c r="G528" s="22" t="str">
        <f>IF($B528="","",IF(COUNTIFS(Orders!$A:$A,$B528,Orders!$D:$D,$C528)&gt;0,"OK","No such PO line"))</f>
        <v/>
      </c>
    </row>
    <row r="529" spans="1:7" x14ac:dyDescent="0.3">
      <c r="A529" s="17"/>
      <c r="B529" s="16"/>
      <c r="C529" s="16"/>
      <c r="D529" s="18"/>
      <c r="E529" s="16"/>
      <c r="F529" s="16"/>
      <c r="G529" s="22" t="str">
        <f>IF($B529="","",IF(COUNTIFS(Orders!$A:$A,$B529,Orders!$D:$D,$C529)&gt;0,"OK","No such PO line"))</f>
        <v/>
      </c>
    </row>
    <row r="530" spans="1:7" x14ac:dyDescent="0.3">
      <c r="A530" s="17"/>
      <c r="B530" s="16"/>
      <c r="C530" s="16"/>
      <c r="D530" s="18"/>
      <c r="E530" s="16"/>
      <c r="F530" s="16"/>
      <c r="G530" s="22" t="str">
        <f>IF($B530="","",IF(COUNTIFS(Orders!$A:$A,$B530,Orders!$D:$D,$C530)&gt;0,"OK","No such PO line"))</f>
        <v/>
      </c>
    </row>
    <row r="531" spans="1:7" x14ac:dyDescent="0.3">
      <c r="A531" s="17"/>
      <c r="B531" s="16"/>
      <c r="C531" s="16"/>
      <c r="D531" s="18"/>
      <c r="E531" s="16"/>
      <c r="F531" s="16"/>
      <c r="G531" s="22" t="str">
        <f>IF($B531="","",IF(COUNTIFS(Orders!$A:$A,$B531,Orders!$D:$D,$C531)&gt;0,"OK","No such PO line"))</f>
        <v/>
      </c>
    </row>
    <row r="532" spans="1:7" x14ac:dyDescent="0.3">
      <c r="A532" s="17"/>
      <c r="B532" s="16"/>
      <c r="C532" s="16"/>
      <c r="D532" s="18"/>
      <c r="E532" s="16"/>
      <c r="F532" s="16"/>
      <c r="G532" s="22" t="str">
        <f>IF($B532="","",IF(COUNTIFS(Orders!$A:$A,$B532,Orders!$D:$D,$C532)&gt;0,"OK","No such PO line"))</f>
        <v/>
      </c>
    </row>
    <row r="533" spans="1:7" x14ac:dyDescent="0.3">
      <c r="A533" s="17"/>
      <c r="B533" s="16"/>
      <c r="C533" s="16"/>
      <c r="D533" s="18"/>
      <c r="E533" s="16"/>
      <c r="F533" s="16"/>
      <c r="G533" s="22" t="str">
        <f>IF($B533="","",IF(COUNTIFS(Orders!$A:$A,$B533,Orders!$D:$D,$C533)&gt;0,"OK","No such PO line"))</f>
        <v/>
      </c>
    </row>
    <row r="534" spans="1:7" x14ac:dyDescent="0.3">
      <c r="A534" s="17"/>
      <c r="B534" s="16"/>
      <c r="C534" s="16"/>
      <c r="D534" s="18"/>
      <c r="E534" s="16"/>
      <c r="F534" s="16"/>
      <c r="G534" s="22" t="str">
        <f>IF($B534="","",IF(COUNTIFS(Orders!$A:$A,$B534,Orders!$D:$D,$C534)&gt;0,"OK","No such PO line"))</f>
        <v/>
      </c>
    </row>
    <row r="535" spans="1:7" x14ac:dyDescent="0.3">
      <c r="A535" s="17"/>
      <c r="B535" s="16"/>
      <c r="C535" s="16"/>
      <c r="D535" s="18"/>
      <c r="E535" s="16"/>
      <c r="F535" s="16"/>
      <c r="G535" s="22" t="str">
        <f>IF($B535="","",IF(COUNTIFS(Orders!$A:$A,$B535,Orders!$D:$D,$C535)&gt;0,"OK","No such PO line"))</f>
        <v/>
      </c>
    </row>
    <row r="536" spans="1:7" x14ac:dyDescent="0.3">
      <c r="A536" s="17"/>
      <c r="B536" s="16"/>
      <c r="C536" s="16"/>
      <c r="D536" s="18"/>
      <c r="E536" s="16"/>
      <c r="F536" s="16"/>
      <c r="G536" s="22" t="str">
        <f>IF($B536="","",IF(COUNTIFS(Orders!$A:$A,$B536,Orders!$D:$D,$C536)&gt;0,"OK","No such PO line"))</f>
        <v/>
      </c>
    </row>
    <row r="537" spans="1:7" x14ac:dyDescent="0.3">
      <c r="A537" s="17"/>
      <c r="B537" s="16"/>
      <c r="C537" s="16"/>
      <c r="D537" s="18"/>
      <c r="E537" s="16"/>
      <c r="F537" s="16"/>
      <c r="G537" s="22" t="str">
        <f>IF($B537="","",IF(COUNTIFS(Orders!$A:$A,$B537,Orders!$D:$D,$C537)&gt;0,"OK","No such PO line"))</f>
        <v/>
      </c>
    </row>
    <row r="538" spans="1:7" x14ac:dyDescent="0.3">
      <c r="A538" s="17"/>
      <c r="B538" s="16"/>
      <c r="C538" s="16"/>
      <c r="D538" s="18"/>
      <c r="E538" s="16"/>
      <c r="F538" s="16"/>
      <c r="G538" s="22" t="str">
        <f>IF($B538="","",IF(COUNTIFS(Orders!$A:$A,$B538,Orders!$D:$D,$C538)&gt;0,"OK","No such PO line"))</f>
        <v/>
      </c>
    </row>
    <row r="539" spans="1:7" x14ac:dyDescent="0.3">
      <c r="A539" s="17"/>
      <c r="B539" s="16"/>
      <c r="C539" s="16"/>
      <c r="D539" s="18"/>
      <c r="E539" s="16"/>
      <c r="F539" s="16"/>
      <c r="G539" s="22" t="str">
        <f>IF($B539="","",IF(COUNTIFS(Orders!$A:$A,$B539,Orders!$D:$D,$C539)&gt;0,"OK","No such PO line"))</f>
        <v/>
      </c>
    </row>
    <row r="540" spans="1:7" x14ac:dyDescent="0.3">
      <c r="A540" s="17"/>
      <c r="B540" s="16"/>
      <c r="C540" s="16"/>
      <c r="D540" s="18"/>
      <c r="E540" s="16"/>
      <c r="F540" s="16"/>
      <c r="G540" s="22" t="str">
        <f>IF($B540="","",IF(COUNTIFS(Orders!$A:$A,$B540,Orders!$D:$D,$C540)&gt;0,"OK","No such PO line"))</f>
        <v/>
      </c>
    </row>
    <row r="541" spans="1:7" x14ac:dyDescent="0.3">
      <c r="A541" s="17"/>
      <c r="B541" s="16"/>
      <c r="C541" s="16"/>
      <c r="D541" s="18"/>
      <c r="E541" s="16"/>
      <c r="F541" s="16"/>
      <c r="G541" s="22" t="str">
        <f>IF($B541="","",IF(COUNTIFS(Orders!$A:$A,$B541,Orders!$D:$D,$C541)&gt;0,"OK","No such PO line"))</f>
        <v/>
      </c>
    </row>
    <row r="542" spans="1:7" x14ac:dyDescent="0.3">
      <c r="A542" s="17"/>
      <c r="B542" s="16"/>
      <c r="C542" s="16"/>
      <c r="D542" s="18"/>
      <c r="E542" s="16"/>
      <c r="F542" s="16"/>
      <c r="G542" s="22" t="str">
        <f>IF($B542="","",IF(COUNTIFS(Orders!$A:$A,$B542,Orders!$D:$D,$C542)&gt;0,"OK","No such PO line"))</f>
        <v/>
      </c>
    </row>
    <row r="543" spans="1:7" x14ac:dyDescent="0.3">
      <c r="A543" s="17"/>
      <c r="B543" s="16"/>
      <c r="C543" s="16"/>
      <c r="D543" s="18"/>
      <c r="E543" s="16"/>
      <c r="F543" s="16"/>
      <c r="G543" s="22" t="str">
        <f>IF($B543="","",IF(COUNTIFS(Orders!$A:$A,$B543,Orders!$D:$D,$C543)&gt;0,"OK","No such PO line"))</f>
        <v/>
      </c>
    </row>
    <row r="544" spans="1:7" x14ac:dyDescent="0.3">
      <c r="A544" s="17"/>
      <c r="B544" s="16"/>
      <c r="C544" s="16"/>
      <c r="D544" s="18"/>
      <c r="E544" s="16"/>
      <c r="F544" s="16"/>
      <c r="G544" s="22" t="str">
        <f>IF($B544="","",IF(COUNTIFS(Orders!$A:$A,$B544,Orders!$D:$D,$C544)&gt;0,"OK","No such PO line"))</f>
        <v/>
      </c>
    </row>
    <row r="545" spans="1:7" x14ac:dyDescent="0.3">
      <c r="A545" s="17"/>
      <c r="B545" s="16"/>
      <c r="C545" s="16"/>
      <c r="D545" s="18"/>
      <c r="E545" s="16"/>
      <c r="F545" s="16"/>
      <c r="G545" s="22" t="str">
        <f>IF($B545="","",IF(COUNTIFS(Orders!$A:$A,$B545,Orders!$D:$D,$C545)&gt;0,"OK","No such PO line"))</f>
        <v/>
      </c>
    </row>
    <row r="546" spans="1:7" x14ac:dyDescent="0.3">
      <c r="A546" s="17"/>
      <c r="B546" s="16"/>
      <c r="C546" s="16"/>
      <c r="D546" s="18"/>
      <c r="E546" s="16"/>
      <c r="F546" s="16"/>
      <c r="G546" s="22" t="str">
        <f>IF($B546="","",IF(COUNTIFS(Orders!$A:$A,$B546,Orders!$D:$D,$C546)&gt;0,"OK","No such PO line"))</f>
        <v/>
      </c>
    </row>
    <row r="547" spans="1:7" x14ac:dyDescent="0.3">
      <c r="A547" s="17"/>
      <c r="B547" s="16"/>
      <c r="C547" s="16"/>
      <c r="D547" s="18"/>
      <c r="E547" s="16"/>
      <c r="F547" s="16"/>
      <c r="G547" s="22" t="str">
        <f>IF($B547="","",IF(COUNTIFS(Orders!$A:$A,$B547,Orders!$D:$D,$C547)&gt;0,"OK","No such PO line"))</f>
        <v/>
      </c>
    </row>
    <row r="548" spans="1:7" x14ac:dyDescent="0.3">
      <c r="A548" s="17"/>
      <c r="B548" s="16"/>
      <c r="C548" s="16"/>
      <c r="D548" s="18"/>
      <c r="E548" s="16"/>
      <c r="F548" s="16"/>
      <c r="G548" s="22" t="str">
        <f>IF($B548="","",IF(COUNTIFS(Orders!$A:$A,$B548,Orders!$D:$D,$C548)&gt;0,"OK","No such PO line"))</f>
        <v/>
      </c>
    </row>
    <row r="549" spans="1:7" x14ac:dyDescent="0.3">
      <c r="A549" s="17"/>
      <c r="B549" s="16"/>
      <c r="C549" s="16"/>
      <c r="D549" s="18"/>
      <c r="E549" s="16"/>
      <c r="F549" s="16"/>
      <c r="G549" s="22" t="str">
        <f>IF($B549="","",IF(COUNTIFS(Orders!$A:$A,$B549,Orders!$D:$D,$C549)&gt;0,"OK","No such PO line"))</f>
        <v/>
      </c>
    </row>
    <row r="550" spans="1:7" x14ac:dyDescent="0.3">
      <c r="A550" s="17"/>
      <c r="B550" s="16"/>
      <c r="C550" s="16"/>
      <c r="D550" s="18"/>
      <c r="E550" s="16"/>
      <c r="F550" s="16"/>
      <c r="G550" s="22" t="str">
        <f>IF($B550="","",IF(COUNTIFS(Orders!$A:$A,$B550,Orders!$D:$D,$C550)&gt;0,"OK","No such PO line"))</f>
        <v/>
      </c>
    </row>
    <row r="551" spans="1:7" x14ac:dyDescent="0.3">
      <c r="A551" s="17"/>
      <c r="B551" s="16"/>
      <c r="C551" s="16"/>
      <c r="D551" s="18"/>
      <c r="E551" s="16"/>
      <c r="F551" s="16"/>
      <c r="G551" s="22" t="str">
        <f>IF($B551="","",IF(COUNTIFS(Orders!$A:$A,$B551,Orders!$D:$D,$C551)&gt;0,"OK","No such PO line"))</f>
        <v/>
      </c>
    </row>
    <row r="552" spans="1:7" x14ac:dyDescent="0.3">
      <c r="A552" s="17"/>
      <c r="B552" s="16"/>
      <c r="C552" s="16"/>
      <c r="D552" s="18"/>
      <c r="E552" s="16"/>
      <c r="F552" s="16"/>
      <c r="G552" s="22" t="str">
        <f>IF($B552="","",IF(COUNTIFS(Orders!$A:$A,$B552,Orders!$D:$D,$C552)&gt;0,"OK","No such PO line"))</f>
        <v/>
      </c>
    </row>
    <row r="553" spans="1:7" x14ac:dyDescent="0.3">
      <c r="A553" s="17"/>
      <c r="B553" s="16"/>
      <c r="C553" s="16"/>
      <c r="D553" s="18"/>
      <c r="E553" s="16"/>
      <c r="F553" s="16"/>
      <c r="G553" s="22" t="str">
        <f>IF($B553="","",IF(COUNTIFS(Orders!$A:$A,$B553,Orders!$D:$D,$C553)&gt;0,"OK","No such PO line"))</f>
        <v/>
      </c>
    </row>
    <row r="554" spans="1:7" x14ac:dyDescent="0.3">
      <c r="A554" s="17"/>
      <c r="B554" s="16"/>
      <c r="C554" s="16"/>
      <c r="D554" s="18"/>
      <c r="E554" s="16"/>
      <c r="F554" s="16"/>
      <c r="G554" s="22" t="str">
        <f>IF($B554="","",IF(COUNTIFS(Orders!$A:$A,$B554,Orders!$D:$D,$C554)&gt;0,"OK","No such PO line"))</f>
        <v/>
      </c>
    </row>
    <row r="555" spans="1:7" x14ac:dyDescent="0.3">
      <c r="A555" s="17"/>
      <c r="B555" s="16"/>
      <c r="C555" s="16"/>
      <c r="D555" s="18"/>
      <c r="E555" s="16"/>
      <c r="F555" s="16"/>
      <c r="G555" s="22" t="str">
        <f>IF($B555="","",IF(COUNTIFS(Orders!$A:$A,$B555,Orders!$D:$D,$C555)&gt;0,"OK","No such PO line"))</f>
        <v/>
      </c>
    </row>
    <row r="556" spans="1:7" x14ac:dyDescent="0.3">
      <c r="A556" s="17"/>
      <c r="B556" s="16"/>
      <c r="C556" s="16"/>
      <c r="D556" s="18"/>
      <c r="E556" s="16"/>
      <c r="F556" s="16"/>
      <c r="G556" s="22" t="str">
        <f>IF($B556="","",IF(COUNTIFS(Orders!$A:$A,$B556,Orders!$D:$D,$C556)&gt;0,"OK","No such PO line"))</f>
        <v/>
      </c>
    </row>
    <row r="557" spans="1:7" x14ac:dyDescent="0.3">
      <c r="A557" s="17"/>
      <c r="B557" s="16"/>
      <c r="C557" s="16"/>
      <c r="D557" s="18"/>
      <c r="E557" s="16"/>
      <c r="F557" s="16"/>
      <c r="G557" s="22" t="str">
        <f>IF($B557="","",IF(COUNTIFS(Orders!$A:$A,$B557,Orders!$D:$D,$C557)&gt;0,"OK","No such PO line"))</f>
        <v/>
      </c>
    </row>
    <row r="558" spans="1:7" x14ac:dyDescent="0.3">
      <c r="A558" s="17"/>
      <c r="B558" s="16"/>
      <c r="C558" s="16"/>
      <c r="D558" s="18"/>
      <c r="E558" s="16"/>
      <c r="F558" s="16"/>
      <c r="G558" s="22" t="str">
        <f>IF($B558="","",IF(COUNTIFS(Orders!$A:$A,$B558,Orders!$D:$D,$C558)&gt;0,"OK","No such PO line"))</f>
        <v/>
      </c>
    </row>
    <row r="559" spans="1:7" x14ac:dyDescent="0.3">
      <c r="A559" s="17"/>
      <c r="B559" s="16"/>
      <c r="C559" s="16"/>
      <c r="D559" s="18"/>
      <c r="E559" s="16"/>
      <c r="F559" s="16"/>
      <c r="G559" s="22" t="str">
        <f>IF($B559="","",IF(COUNTIFS(Orders!$A:$A,$B559,Orders!$D:$D,$C559)&gt;0,"OK","No such PO line"))</f>
        <v/>
      </c>
    </row>
    <row r="560" spans="1:7" x14ac:dyDescent="0.3">
      <c r="A560" s="17"/>
      <c r="B560" s="16"/>
      <c r="C560" s="16"/>
      <c r="D560" s="18"/>
      <c r="E560" s="16"/>
      <c r="F560" s="16"/>
      <c r="G560" s="22" t="str">
        <f>IF($B560="","",IF(COUNTIFS(Orders!$A:$A,$B560,Orders!$D:$D,$C560)&gt;0,"OK","No such PO line"))</f>
        <v/>
      </c>
    </row>
    <row r="561" spans="1:7" x14ac:dyDescent="0.3">
      <c r="A561" s="17"/>
      <c r="B561" s="16"/>
      <c r="C561" s="16"/>
      <c r="D561" s="18"/>
      <c r="E561" s="16"/>
      <c r="F561" s="16"/>
      <c r="G561" s="22" t="str">
        <f>IF($B561="","",IF(COUNTIFS(Orders!$A:$A,$B561,Orders!$D:$D,$C561)&gt;0,"OK","No such PO line"))</f>
        <v/>
      </c>
    </row>
    <row r="562" spans="1:7" x14ac:dyDescent="0.3">
      <c r="A562" s="17"/>
      <c r="B562" s="16"/>
      <c r="C562" s="16"/>
      <c r="D562" s="18"/>
      <c r="E562" s="16"/>
      <c r="F562" s="16"/>
      <c r="G562" s="22" t="str">
        <f>IF($B562="","",IF(COUNTIFS(Orders!$A:$A,$B562,Orders!$D:$D,$C562)&gt;0,"OK","No such PO line"))</f>
        <v/>
      </c>
    </row>
    <row r="563" spans="1:7" x14ac:dyDescent="0.3">
      <c r="A563" s="17"/>
      <c r="B563" s="16"/>
      <c r="C563" s="16"/>
      <c r="D563" s="18"/>
      <c r="E563" s="16"/>
      <c r="F563" s="16"/>
      <c r="G563" s="22" t="str">
        <f>IF($B563="","",IF(COUNTIFS(Orders!$A:$A,$B563,Orders!$D:$D,$C563)&gt;0,"OK","No such PO line"))</f>
        <v/>
      </c>
    </row>
    <row r="564" spans="1:7" x14ac:dyDescent="0.3">
      <c r="A564" s="17"/>
      <c r="B564" s="16"/>
      <c r="C564" s="16"/>
      <c r="D564" s="18"/>
      <c r="E564" s="16"/>
      <c r="F564" s="16"/>
      <c r="G564" s="22" t="str">
        <f>IF($B564="","",IF(COUNTIFS(Orders!$A:$A,$B564,Orders!$D:$D,$C564)&gt;0,"OK","No such PO line"))</f>
        <v/>
      </c>
    </row>
    <row r="565" spans="1:7" x14ac:dyDescent="0.3">
      <c r="A565" s="17"/>
      <c r="B565" s="16"/>
      <c r="C565" s="16"/>
      <c r="D565" s="18"/>
      <c r="E565" s="16"/>
      <c r="F565" s="16"/>
      <c r="G565" s="22" t="str">
        <f>IF($B565="","",IF(COUNTIFS(Orders!$A:$A,$B565,Orders!$D:$D,$C565)&gt;0,"OK","No such PO line"))</f>
        <v/>
      </c>
    </row>
    <row r="566" spans="1:7" x14ac:dyDescent="0.3">
      <c r="A566" s="17"/>
      <c r="B566" s="16"/>
      <c r="C566" s="16"/>
      <c r="D566" s="18"/>
      <c r="E566" s="16"/>
      <c r="F566" s="16"/>
      <c r="G566" s="22" t="str">
        <f>IF($B566="","",IF(COUNTIFS(Orders!$A:$A,$B566,Orders!$D:$D,$C566)&gt;0,"OK","No such PO line"))</f>
        <v/>
      </c>
    </row>
    <row r="567" spans="1:7" x14ac:dyDescent="0.3">
      <c r="A567" s="17"/>
      <c r="B567" s="16"/>
      <c r="C567" s="16"/>
      <c r="D567" s="18"/>
      <c r="E567" s="16"/>
      <c r="F567" s="16"/>
      <c r="G567" s="22" t="str">
        <f>IF($B567="","",IF(COUNTIFS(Orders!$A:$A,$B567,Orders!$D:$D,$C567)&gt;0,"OK","No such PO line"))</f>
        <v/>
      </c>
    </row>
    <row r="568" spans="1:7" x14ac:dyDescent="0.3">
      <c r="A568" s="17"/>
      <c r="B568" s="16"/>
      <c r="C568" s="16"/>
      <c r="D568" s="18"/>
      <c r="E568" s="16"/>
      <c r="F568" s="16"/>
      <c r="G568" s="22" t="str">
        <f>IF($B568="","",IF(COUNTIFS(Orders!$A:$A,$B568,Orders!$D:$D,$C568)&gt;0,"OK","No such PO line"))</f>
        <v/>
      </c>
    </row>
    <row r="569" spans="1:7" x14ac:dyDescent="0.3">
      <c r="A569" s="17"/>
      <c r="B569" s="16"/>
      <c r="C569" s="16"/>
      <c r="D569" s="18"/>
      <c r="E569" s="16"/>
      <c r="F569" s="16"/>
      <c r="G569" s="22" t="str">
        <f>IF($B569="","",IF(COUNTIFS(Orders!$A:$A,$B569,Orders!$D:$D,$C569)&gt;0,"OK","No such PO line"))</f>
        <v/>
      </c>
    </row>
    <row r="570" spans="1:7" x14ac:dyDescent="0.3">
      <c r="A570" s="17"/>
      <c r="B570" s="16"/>
      <c r="C570" s="16"/>
      <c r="D570" s="18"/>
      <c r="E570" s="16"/>
      <c r="F570" s="16"/>
      <c r="G570" s="22" t="str">
        <f>IF($B570="","",IF(COUNTIFS(Orders!$A:$A,$B570,Orders!$D:$D,$C570)&gt;0,"OK","No such PO line"))</f>
        <v/>
      </c>
    </row>
    <row r="571" spans="1:7" x14ac:dyDescent="0.3">
      <c r="A571" s="17"/>
      <c r="B571" s="16"/>
      <c r="C571" s="16"/>
      <c r="D571" s="18"/>
      <c r="E571" s="16"/>
      <c r="F571" s="16"/>
      <c r="G571" s="22" t="str">
        <f>IF($B571="","",IF(COUNTIFS(Orders!$A:$A,$B571,Orders!$D:$D,$C571)&gt;0,"OK","No such PO line"))</f>
        <v/>
      </c>
    </row>
    <row r="572" spans="1:7" x14ac:dyDescent="0.3">
      <c r="A572" s="17"/>
      <c r="B572" s="16"/>
      <c r="C572" s="16"/>
      <c r="D572" s="18"/>
      <c r="E572" s="16"/>
      <c r="F572" s="16"/>
      <c r="G572" s="22" t="str">
        <f>IF($B572="","",IF(COUNTIFS(Orders!$A:$A,$B572,Orders!$D:$D,$C572)&gt;0,"OK","No such PO line"))</f>
        <v/>
      </c>
    </row>
    <row r="573" spans="1:7" x14ac:dyDescent="0.3">
      <c r="A573" s="17"/>
      <c r="B573" s="16"/>
      <c r="C573" s="16"/>
      <c r="D573" s="18"/>
      <c r="E573" s="16"/>
      <c r="F573" s="16"/>
      <c r="G573" s="22" t="str">
        <f>IF($B573="","",IF(COUNTIFS(Orders!$A:$A,$B573,Orders!$D:$D,$C573)&gt;0,"OK","No such PO line"))</f>
        <v/>
      </c>
    </row>
    <row r="574" spans="1:7" x14ac:dyDescent="0.3">
      <c r="A574" s="17"/>
      <c r="B574" s="16"/>
      <c r="C574" s="16"/>
      <c r="D574" s="18"/>
      <c r="E574" s="16"/>
      <c r="F574" s="16"/>
      <c r="G574" s="22" t="str">
        <f>IF($B574="","",IF(COUNTIFS(Orders!$A:$A,$B574,Orders!$D:$D,$C574)&gt;0,"OK","No such PO line"))</f>
        <v/>
      </c>
    </row>
    <row r="575" spans="1:7" x14ac:dyDescent="0.3">
      <c r="A575" s="17"/>
      <c r="B575" s="16"/>
      <c r="C575" s="16"/>
      <c r="D575" s="18"/>
      <c r="E575" s="16"/>
      <c r="F575" s="16"/>
      <c r="G575" s="22" t="str">
        <f>IF($B575="","",IF(COUNTIFS(Orders!$A:$A,$B575,Orders!$D:$D,$C575)&gt;0,"OK","No such PO line"))</f>
        <v/>
      </c>
    </row>
    <row r="576" spans="1:7" x14ac:dyDescent="0.3">
      <c r="A576" s="17"/>
      <c r="B576" s="16"/>
      <c r="C576" s="16"/>
      <c r="D576" s="18"/>
      <c r="E576" s="16"/>
      <c r="F576" s="16"/>
      <c r="G576" s="22" t="str">
        <f>IF($B576="","",IF(COUNTIFS(Orders!$A:$A,$B576,Orders!$D:$D,$C576)&gt;0,"OK","No such PO line"))</f>
        <v/>
      </c>
    </row>
    <row r="577" spans="1:7" x14ac:dyDescent="0.3">
      <c r="A577" s="17"/>
      <c r="B577" s="16"/>
      <c r="C577" s="16"/>
      <c r="D577" s="18"/>
      <c r="E577" s="16"/>
      <c r="F577" s="16"/>
      <c r="G577" s="22" t="str">
        <f>IF($B577="","",IF(COUNTIFS(Orders!$A:$A,$B577,Orders!$D:$D,$C577)&gt;0,"OK","No such PO line"))</f>
        <v/>
      </c>
    </row>
    <row r="578" spans="1:7" x14ac:dyDescent="0.3">
      <c r="A578" s="17"/>
      <c r="B578" s="16"/>
      <c r="C578" s="16"/>
      <c r="D578" s="18"/>
      <c r="E578" s="16"/>
      <c r="F578" s="16"/>
      <c r="G578" s="22" t="str">
        <f>IF($B578="","",IF(COUNTIFS(Orders!$A:$A,$B578,Orders!$D:$D,$C578)&gt;0,"OK","No such PO line"))</f>
        <v/>
      </c>
    </row>
    <row r="579" spans="1:7" x14ac:dyDescent="0.3">
      <c r="A579" s="17"/>
      <c r="B579" s="16"/>
      <c r="C579" s="16"/>
      <c r="D579" s="18"/>
      <c r="E579" s="16"/>
      <c r="F579" s="16"/>
      <c r="G579" s="22" t="str">
        <f>IF($B579="","",IF(COUNTIFS(Orders!$A:$A,$B579,Orders!$D:$D,$C579)&gt;0,"OK","No such PO line"))</f>
        <v/>
      </c>
    </row>
    <row r="580" spans="1:7" x14ac:dyDescent="0.3">
      <c r="A580" s="17"/>
      <c r="B580" s="16"/>
      <c r="C580" s="16"/>
      <c r="D580" s="18"/>
      <c r="E580" s="16"/>
      <c r="F580" s="16"/>
      <c r="G580" s="22" t="str">
        <f>IF($B580="","",IF(COUNTIFS(Orders!$A:$A,$B580,Orders!$D:$D,$C580)&gt;0,"OK","No such PO line"))</f>
        <v/>
      </c>
    </row>
    <row r="581" spans="1:7" x14ac:dyDescent="0.3">
      <c r="A581" s="17"/>
      <c r="B581" s="16"/>
      <c r="C581" s="16"/>
      <c r="D581" s="18"/>
      <c r="E581" s="16"/>
      <c r="F581" s="16"/>
      <c r="G581" s="22" t="str">
        <f>IF($B581="","",IF(COUNTIFS(Orders!$A:$A,$B581,Orders!$D:$D,$C581)&gt;0,"OK","No such PO line"))</f>
        <v/>
      </c>
    </row>
    <row r="582" spans="1:7" x14ac:dyDescent="0.3">
      <c r="A582" s="17"/>
      <c r="B582" s="16"/>
      <c r="C582" s="16"/>
      <c r="D582" s="18"/>
      <c r="E582" s="16"/>
      <c r="F582" s="16"/>
      <c r="G582" s="22" t="str">
        <f>IF($B582="","",IF(COUNTIFS(Orders!$A:$A,$B582,Orders!$D:$D,$C582)&gt;0,"OK","No such PO line"))</f>
        <v/>
      </c>
    </row>
    <row r="583" spans="1:7" x14ac:dyDescent="0.3">
      <c r="A583" s="17"/>
      <c r="B583" s="16"/>
      <c r="C583" s="16"/>
      <c r="D583" s="18"/>
      <c r="E583" s="16"/>
      <c r="F583" s="16"/>
      <c r="G583" s="22" t="str">
        <f>IF($B583="","",IF(COUNTIFS(Orders!$A:$A,$B583,Orders!$D:$D,$C583)&gt;0,"OK","No such PO line"))</f>
        <v/>
      </c>
    </row>
    <row r="584" spans="1:7" x14ac:dyDescent="0.3">
      <c r="A584" s="17"/>
      <c r="B584" s="16"/>
      <c r="C584" s="16"/>
      <c r="D584" s="18"/>
      <c r="E584" s="16"/>
      <c r="F584" s="16"/>
      <c r="G584" s="22" t="str">
        <f>IF($B584="","",IF(COUNTIFS(Orders!$A:$A,$B584,Orders!$D:$D,$C584)&gt;0,"OK","No such PO line"))</f>
        <v/>
      </c>
    </row>
    <row r="585" spans="1:7" x14ac:dyDescent="0.3">
      <c r="A585" s="17"/>
      <c r="B585" s="16"/>
      <c r="C585" s="16"/>
      <c r="D585" s="18"/>
      <c r="E585" s="16"/>
      <c r="F585" s="16"/>
      <c r="G585" s="22" t="str">
        <f>IF($B585="","",IF(COUNTIFS(Orders!$A:$A,$B585,Orders!$D:$D,$C585)&gt;0,"OK","No such PO line"))</f>
        <v/>
      </c>
    </row>
    <row r="586" spans="1:7" x14ac:dyDescent="0.3">
      <c r="A586" s="17"/>
      <c r="B586" s="16"/>
      <c r="C586" s="16"/>
      <c r="D586" s="18"/>
      <c r="E586" s="16"/>
      <c r="F586" s="16"/>
      <c r="G586" s="22" t="str">
        <f>IF($B586="","",IF(COUNTIFS(Orders!$A:$A,$B586,Orders!$D:$D,$C586)&gt;0,"OK","No such PO line"))</f>
        <v/>
      </c>
    </row>
    <row r="587" spans="1:7" x14ac:dyDescent="0.3">
      <c r="A587" s="17"/>
      <c r="B587" s="16"/>
      <c r="C587" s="16"/>
      <c r="D587" s="18"/>
      <c r="E587" s="16"/>
      <c r="F587" s="16"/>
      <c r="G587" s="22" t="str">
        <f>IF($B587="","",IF(COUNTIFS(Orders!$A:$A,$B587,Orders!$D:$D,$C587)&gt;0,"OK","No such PO line"))</f>
        <v/>
      </c>
    </row>
    <row r="588" spans="1:7" x14ac:dyDescent="0.3">
      <c r="A588" s="17"/>
      <c r="B588" s="16"/>
      <c r="C588" s="16"/>
      <c r="D588" s="18"/>
      <c r="E588" s="16"/>
      <c r="F588" s="16"/>
      <c r="G588" s="22" t="str">
        <f>IF($B588="","",IF(COUNTIFS(Orders!$A:$A,$B588,Orders!$D:$D,$C588)&gt;0,"OK","No such PO line"))</f>
        <v/>
      </c>
    </row>
    <row r="589" spans="1:7" x14ac:dyDescent="0.3">
      <c r="A589" s="17"/>
      <c r="B589" s="16"/>
      <c r="C589" s="16"/>
      <c r="D589" s="18"/>
      <c r="E589" s="16"/>
      <c r="F589" s="16"/>
      <c r="G589" s="22" t="str">
        <f>IF($B589="","",IF(COUNTIFS(Orders!$A:$A,$B589,Orders!$D:$D,$C589)&gt;0,"OK","No such PO line"))</f>
        <v/>
      </c>
    </row>
    <row r="590" spans="1:7" x14ac:dyDescent="0.3">
      <c r="A590" s="17"/>
      <c r="B590" s="16"/>
      <c r="C590" s="16"/>
      <c r="D590" s="18"/>
      <c r="E590" s="16"/>
      <c r="F590" s="16"/>
      <c r="G590" s="22" t="str">
        <f>IF($B590="","",IF(COUNTIFS(Orders!$A:$A,$B590,Orders!$D:$D,$C590)&gt;0,"OK","No such PO line"))</f>
        <v/>
      </c>
    </row>
    <row r="591" spans="1:7" x14ac:dyDescent="0.3">
      <c r="A591" s="17"/>
      <c r="B591" s="16"/>
      <c r="C591" s="16"/>
      <c r="D591" s="18"/>
      <c r="E591" s="16"/>
      <c r="F591" s="16"/>
      <c r="G591" s="22" t="str">
        <f>IF($B591="","",IF(COUNTIFS(Orders!$A:$A,$B591,Orders!$D:$D,$C591)&gt;0,"OK","No such PO line"))</f>
        <v/>
      </c>
    </row>
    <row r="592" spans="1:7" x14ac:dyDescent="0.3">
      <c r="A592" s="17"/>
      <c r="B592" s="16"/>
      <c r="C592" s="16"/>
      <c r="D592" s="18"/>
      <c r="E592" s="16"/>
      <c r="F592" s="16"/>
      <c r="G592" s="22" t="str">
        <f>IF($B592="","",IF(COUNTIFS(Orders!$A:$A,$B592,Orders!$D:$D,$C592)&gt;0,"OK","No such PO line"))</f>
        <v/>
      </c>
    </row>
    <row r="593" spans="1:7" x14ac:dyDescent="0.3">
      <c r="A593" s="17"/>
      <c r="B593" s="16"/>
      <c r="C593" s="16"/>
      <c r="D593" s="18"/>
      <c r="E593" s="16"/>
      <c r="F593" s="16"/>
      <c r="G593" s="22" t="str">
        <f>IF($B593="","",IF(COUNTIFS(Orders!$A:$A,$B593,Orders!$D:$D,$C593)&gt;0,"OK","No such PO line"))</f>
        <v/>
      </c>
    </row>
    <row r="594" spans="1:7" x14ac:dyDescent="0.3">
      <c r="A594" s="17"/>
      <c r="B594" s="16"/>
      <c r="C594" s="16"/>
      <c r="D594" s="18"/>
      <c r="E594" s="16"/>
      <c r="F594" s="16"/>
      <c r="G594" s="22" t="str">
        <f>IF($B594="","",IF(COUNTIFS(Orders!$A:$A,$B594,Orders!$D:$D,$C594)&gt;0,"OK","No such PO line"))</f>
        <v/>
      </c>
    </row>
    <row r="595" spans="1:7" x14ac:dyDescent="0.3">
      <c r="A595" s="17"/>
      <c r="B595" s="16"/>
      <c r="C595" s="16"/>
      <c r="D595" s="18"/>
      <c r="E595" s="16"/>
      <c r="F595" s="16"/>
      <c r="G595" s="22" t="str">
        <f>IF($B595="","",IF(COUNTIFS(Orders!$A:$A,$B595,Orders!$D:$D,$C595)&gt;0,"OK","No such PO line"))</f>
        <v/>
      </c>
    </row>
    <row r="596" spans="1:7" x14ac:dyDescent="0.3">
      <c r="A596" s="17"/>
      <c r="B596" s="16"/>
      <c r="C596" s="16"/>
      <c r="D596" s="18"/>
      <c r="E596" s="16"/>
      <c r="F596" s="16"/>
      <c r="G596" s="22" t="str">
        <f>IF($B596="","",IF(COUNTIFS(Orders!$A:$A,$B596,Orders!$D:$D,$C596)&gt;0,"OK","No such PO line"))</f>
        <v/>
      </c>
    </row>
    <row r="597" spans="1:7" x14ac:dyDescent="0.3">
      <c r="A597" s="17"/>
      <c r="B597" s="16"/>
      <c r="C597" s="16"/>
      <c r="D597" s="18"/>
      <c r="E597" s="16"/>
      <c r="F597" s="16"/>
      <c r="G597" s="22" t="str">
        <f>IF($B597="","",IF(COUNTIFS(Orders!$A:$A,$B597,Orders!$D:$D,$C597)&gt;0,"OK","No such PO line"))</f>
        <v/>
      </c>
    </row>
    <row r="598" spans="1:7" x14ac:dyDescent="0.3">
      <c r="A598" s="17"/>
      <c r="B598" s="16"/>
      <c r="C598" s="16"/>
      <c r="D598" s="18"/>
      <c r="E598" s="16"/>
      <c r="F598" s="16"/>
      <c r="G598" s="22" t="str">
        <f>IF($B598="","",IF(COUNTIFS(Orders!$A:$A,$B598,Orders!$D:$D,$C598)&gt;0,"OK","No such PO line"))</f>
        <v/>
      </c>
    </row>
    <row r="599" spans="1:7" x14ac:dyDescent="0.3">
      <c r="A599" s="17"/>
      <c r="B599" s="16"/>
      <c r="C599" s="16"/>
      <c r="D599" s="18"/>
      <c r="E599" s="16"/>
      <c r="F599" s="16"/>
      <c r="G599" s="22" t="str">
        <f>IF($B599="","",IF(COUNTIFS(Orders!$A:$A,$B599,Orders!$D:$D,$C599)&gt;0,"OK","No such PO line"))</f>
        <v/>
      </c>
    </row>
    <row r="600" spans="1:7" x14ac:dyDescent="0.3">
      <c r="A600" s="17"/>
      <c r="B600" s="16"/>
      <c r="C600" s="16"/>
      <c r="D600" s="18"/>
      <c r="E600" s="16"/>
      <c r="F600" s="16"/>
      <c r="G600" s="22" t="str">
        <f>IF($B600="","",IF(COUNTIFS(Orders!$A:$A,$B600,Orders!$D:$D,$C600)&gt;0,"OK","No such PO line"))</f>
        <v/>
      </c>
    </row>
    <row r="601" spans="1:7" x14ac:dyDescent="0.3">
      <c r="A601" s="17"/>
      <c r="B601" s="16"/>
      <c r="C601" s="16"/>
      <c r="D601" s="18"/>
      <c r="E601" s="16"/>
      <c r="F601" s="16"/>
      <c r="G601" s="22" t="str">
        <f>IF($B601="","",IF(COUNTIFS(Orders!$A:$A,$B601,Orders!$D:$D,$C601)&gt;0,"OK","No such PO line"))</f>
        <v/>
      </c>
    </row>
    <row r="602" spans="1:7" x14ac:dyDescent="0.3">
      <c r="A602" s="17"/>
      <c r="B602" s="16"/>
      <c r="C602" s="16"/>
      <c r="D602" s="18"/>
      <c r="E602" s="16"/>
      <c r="F602" s="16"/>
      <c r="G602" s="22" t="str">
        <f>IF($B602="","",IF(COUNTIFS(Orders!$A:$A,$B602,Orders!$D:$D,$C602)&gt;0,"OK","No such PO line"))</f>
        <v/>
      </c>
    </row>
    <row r="603" spans="1:7" x14ac:dyDescent="0.3">
      <c r="A603" s="17"/>
      <c r="B603" s="16"/>
      <c r="C603" s="16"/>
      <c r="D603" s="18"/>
      <c r="E603" s="16"/>
      <c r="F603" s="16"/>
      <c r="G603" s="22" t="str">
        <f>IF($B603="","",IF(COUNTIFS(Orders!$A:$A,$B603,Orders!$D:$D,$C603)&gt;0,"OK","No such PO line"))</f>
        <v/>
      </c>
    </row>
    <row r="604" spans="1:7" x14ac:dyDescent="0.3">
      <c r="A604" s="17"/>
      <c r="B604" s="16"/>
      <c r="C604" s="16"/>
      <c r="D604" s="18"/>
      <c r="E604" s="16"/>
      <c r="F604" s="16"/>
      <c r="G604" s="22" t="str">
        <f>IF($B604="","",IF(COUNTIFS(Orders!$A:$A,$B604,Orders!$D:$D,$C604)&gt;0,"OK","No such PO line"))</f>
        <v/>
      </c>
    </row>
    <row r="605" spans="1:7" x14ac:dyDescent="0.3">
      <c r="A605" s="17"/>
      <c r="B605" s="16"/>
      <c r="C605" s="16"/>
      <c r="D605" s="18"/>
      <c r="E605" s="16"/>
      <c r="F605" s="16"/>
      <c r="G605" s="22" t="str">
        <f>IF($B605="","",IF(COUNTIFS(Orders!$A:$A,$B605,Orders!$D:$D,$C605)&gt;0,"OK","No such PO line"))</f>
        <v/>
      </c>
    </row>
    <row r="606" spans="1:7" x14ac:dyDescent="0.3">
      <c r="A606" s="17"/>
      <c r="B606" s="16"/>
      <c r="C606" s="16"/>
      <c r="D606" s="18"/>
      <c r="E606" s="16"/>
      <c r="F606" s="16"/>
      <c r="G606" s="22" t="str">
        <f>IF($B606="","",IF(COUNTIFS(Orders!$A:$A,$B606,Orders!$D:$D,$C606)&gt;0,"OK","No such PO line"))</f>
        <v/>
      </c>
    </row>
    <row r="607" spans="1:7" x14ac:dyDescent="0.3">
      <c r="A607" s="17"/>
      <c r="B607" s="16"/>
      <c r="C607" s="16"/>
      <c r="D607" s="18"/>
      <c r="E607" s="16"/>
      <c r="F607" s="16"/>
      <c r="G607" s="22" t="str">
        <f>IF($B607="","",IF(COUNTIFS(Orders!$A:$A,$B607,Orders!$D:$D,$C607)&gt;0,"OK","No such PO line"))</f>
        <v/>
      </c>
    </row>
    <row r="608" spans="1:7" x14ac:dyDescent="0.3">
      <c r="A608" s="17"/>
      <c r="B608" s="16"/>
      <c r="C608" s="16"/>
      <c r="D608" s="18"/>
      <c r="E608" s="16"/>
      <c r="F608" s="16"/>
      <c r="G608" s="22" t="str">
        <f>IF($B608="","",IF(COUNTIFS(Orders!$A:$A,$B608,Orders!$D:$D,$C608)&gt;0,"OK","No such PO line"))</f>
        <v/>
      </c>
    </row>
    <row r="609" spans="1:7" x14ac:dyDescent="0.3">
      <c r="A609" s="17"/>
      <c r="B609" s="16"/>
      <c r="C609" s="16"/>
      <c r="D609" s="18"/>
      <c r="E609" s="16"/>
      <c r="F609" s="16"/>
      <c r="G609" s="22" t="str">
        <f>IF($B609="","",IF(COUNTIFS(Orders!$A:$A,$B609,Orders!$D:$D,$C609)&gt;0,"OK","No such PO line"))</f>
        <v/>
      </c>
    </row>
    <row r="610" spans="1:7" x14ac:dyDescent="0.3">
      <c r="A610" s="17"/>
      <c r="B610" s="16"/>
      <c r="C610" s="16"/>
      <c r="D610" s="18"/>
      <c r="E610" s="16"/>
      <c r="F610" s="16"/>
      <c r="G610" s="22" t="str">
        <f>IF($B610="","",IF(COUNTIFS(Orders!$A:$A,$B610,Orders!$D:$D,$C610)&gt;0,"OK","No such PO line"))</f>
        <v/>
      </c>
    </row>
    <row r="611" spans="1:7" x14ac:dyDescent="0.3">
      <c r="A611" s="17"/>
      <c r="B611" s="16"/>
      <c r="C611" s="16"/>
      <c r="D611" s="18"/>
      <c r="E611" s="16"/>
      <c r="F611" s="16"/>
      <c r="G611" s="22" t="str">
        <f>IF($B611="","",IF(COUNTIFS(Orders!$A:$A,$B611,Orders!$D:$D,$C611)&gt;0,"OK","No such PO line"))</f>
        <v/>
      </c>
    </row>
    <row r="612" spans="1:7" x14ac:dyDescent="0.3">
      <c r="A612" s="17"/>
      <c r="B612" s="16"/>
      <c r="C612" s="16"/>
      <c r="D612" s="18"/>
      <c r="E612" s="16"/>
      <c r="F612" s="16"/>
      <c r="G612" s="22" t="str">
        <f>IF($B612="","",IF(COUNTIFS(Orders!$A:$A,$B612,Orders!$D:$D,$C612)&gt;0,"OK","No such PO line"))</f>
        <v/>
      </c>
    </row>
    <row r="613" spans="1:7" x14ac:dyDescent="0.3">
      <c r="A613" s="17"/>
      <c r="B613" s="16"/>
      <c r="C613" s="16"/>
      <c r="D613" s="18"/>
      <c r="E613" s="16"/>
      <c r="F613" s="16"/>
      <c r="G613" s="22" t="str">
        <f>IF($B613="","",IF(COUNTIFS(Orders!$A:$A,$B613,Orders!$D:$D,$C613)&gt;0,"OK","No such PO line"))</f>
        <v/>
      </c>
    </row>
    <row r="614" spans="1:7" x14ac:dyDescent="0.3">
      <c r="A614" s="17"/>
      <c r="B614" s="16"/>
      <c r="C614" s="16"/>
      <c r="D614" s="18"/>
      <c r="E614" s="16"/>
      <c r="F614" s="16"/>
      <c r="G614" s="22" t="str">
        <f>IF($B614="","",IF(COUNTIFS(Orders!$A:$A,$B614,Orders!$D:$D,$C614)&gt;0,"OK","No such PO line"))</f>
        <v/>
      </c>
    </row>
    <row r="615" spans="1:7" x14ac:dyDescent="0.3">
      <c r="A615" s="17"/>
      <c r="B615" s="16"/>
      <c r="C615" s="16"/>
      <c r="D615" s="18"/>
      <c r="E615" s="16"/>
      <c r="F615" s="16"/>
      <c r="G615" s="22" t="str">
        <f>IF($B615="","",IF(COUNTIFS(Orders!$A:$A,$B615,Orders!$D:$D,$C615)&gt;0,"OK","No such PO line"))</f>
        <v/>
      </c>
    </row>
    <row r="616" spans="1:7" x14ac:dyDescent="0.3">
      <c r="A616" s="17"/>
      <c r="B616" s="16"/>
      <c r="C616" s="16"/>
      <c r="D616" s="18"/>
      <c r="E616" s="16"/>
      <c r="F616" s="16"/>
      <c r="G616" s="22" t="str">
        <f>IF($B616="","",IF(COUNTIFS(Orders!$A:$A,$B616,Orders!$D:$D,$C616)&gt;0,"OK","No such PO line"))</f>
        <v/>
      </c>
    </row>
    <row r="617" spans="1:7" x14ac:dyDescent="0.3">
      <c r="A617" s="17"/>
      <c r="B617" s="16"/>
      <c r="C617" s="16"/>
      <c r="D617" s="18"/>
      <c r="E617" s="16"/>
      <c r="F617" s="16"/>
      <c r="G617" s="22" t="str">
        <f>IF($B617="","",IF(COUNTIFS(Orders!$A:$A,$B617,Orders!$D:$D,$C617)&gt;0,"OK","No such PO line"))</f>
        <v/>
      </c>
    </row>
    <row r="618" spans="1:7" x14ac:dyDescent="0.3">
      <c r="A618" s="17"/>
      <c r="B618" s="16"/>
      <c r="C618" s="16"/>
      <c r="D618" s="18"/>
      <c r="E618" s="16"/>
      <c r="F618" s="16"/>
      <c r="G618" s="22" t="str">
        <f>IF($B618="","",IF(COUNTIFS(Orders!$A:$A,$B618,Orders!$D:$D,$C618)&gt;0,"OK","No such PO line"))</f>
        <v/>
      </c>
    </row>
    <row r="619" spans="1:7" x14ac:dyDescent="0.3">
      <c r="A619" s="17"/>
      <c r="B619" s="16"/>
      <c r="C619" s="16"/>
      <c r="D619" s="18"/>
      <c r="E619" s="16"/>
      <c r="F619" s="16"/>
      <c r="G619" s="22" t="str">
        <f>IF($B619="","",IF(COUNTIFS(Orders!$A:$A,$B619,Orders!$D:$D,$C619)&gt;0,"OK","No such PO line"))</f>
        <v/>
      </c>
    </row>
    <row r="620" spans="1:7" x14ac:dyDescent="0.3">
      <c r="A620" s="17"/>
      <c r="B620" s="16"/>
      <c r="C620" s="16"/>
      <c r="D620" s="18"/>
      <c r="E620" s="16"/>
      <c r="F620" s="16"/>
      <c r="G620" s="22" t="str">
        <f>IF($B620="","",IF(COUNTIFS(Orders!$A:$A,$B620,Orders!$D:$D,$C620)&gt;0,"OK","No such PO line"))</f>
        <v/>
      </c>
    </row>
    <row r="621" spans="1:7" x14ac:dyDescent="0.3">
      <c r="A621" s="17"/>
      <c r="B621" s="16"/>
      <c r="C621" s="16"/>
      <c r="D621" s="18"/>
      <c r="E621" s="16"/>
      <c r="F621" s="16"/>
      <c r="G621" s="22" t="str">
        <f>IF($B621="","",IF(COUNTIFS(Orders!$A:$A,$B621,Orders!$D:$D,$C621)&gt;0,"OK","No such PO line"))</f>
        <v/>
      </c>
    </row>
    <row r="622" spans="1:7" x14ac:dyDescent="0.3">
      <c r="A622" s="17"/>
      <c r="B622" s="16"/>
      <c r="C622" s="16"/>
      <c r="D622" s="18"/>
      <c r="E622" s="16"/>
      <c r="F622" s="16"/>
      <c r="G622" s="22" t="str">
        <f>IF($B622="","",IF(COUNTIFS(Orders!$A:$A,$B622,Orders!$D:$D,$C622)&gt;0,"OK","No such PO line"))</f>
        <v/>
      </c>
    </row>
    <row r="623" spans="1:7" x14ac:dyDescent="0.3">
      <c r="A623" s="17"/>
      <c r="B623" s="16"/>
      <c r="C623" s="16"/>
      <c r="D623" s="18"/>
      <c r="E623" s="16"/>
      <c r="F623" s="16"/>
      <c r="G623" s="22" t="str">
        <f>IF($B623="","",IF(COUNTIFS(Orders!$A:$A,$B623,Orders!$D:$D,$C623)&gt;0,"OK","No such PO line"))</f>
        <v/>
      </c>
    </row>
    <row r="624" spans="1:7" x14ac:dyDescent="0.3">
      <c r="A624" s="17"/>
      <c r="B624" s="16"/>
      <c r="C624" s="16"/>
      <c r="D624" s="18"/>
      <c r="E624" s="16"/>
      <c r="F624" s="16"/>
      <c r="G624" s="22" t="str">
        <f>IF($B624="","",IF(COUNTIFS(Orders!$A:$A,$B624,Orders!$D:$D,$C624)&gt;0,"OK","No such PO line"))</f>
        <v/>
      </c>
    </row>
    <row r="625" spans="1:7" x14ac:dyDescent="0.3">
      <c r="A625" s="17"/>
      <c r="B625" s="16"/>
      <c r="C625" s="16"/>
      <c r="D625" s="18"/>
      <c r="E625" s="16"/>
      <c r="F625" s="16"/>
      <c r="G625" s="22" t="str">
        <f>IF($B625="","",IF(COUNTIFS(Orders!$A:$A,$B625,Orders!$D:$D,$C625)&gt;0,"OK","No such PO line"))</f>
        <v/>
      </c>
    </row>
    <row r="626" spans="1:7" x14ac:dyDescent="0.3">
      <c r="A626" s="17"/>
      <c r="B626" s="16"/>
      <c r="C626" s="16"/>
      <c r="D626" s="18"/>
      <c r="E626" s="16"/>
      <c r="F626" s="16"/>
      <c r="G626" s="22" t="str">
        <f>IF($B626="","",IF(COUNTIFS(Orders!$A:$A,$B626,Orders!$D:$D,$C626)&gt;0,"OK","No such PO line"))</f>
        <v/>
      </c>
    </row>
    <row r="627" spans="1:7" x14ac:dyDescent="0.3">
      <c r="A627" s="17"/>
      <c r="B627" s="16"/>
      <c r="C627" s="16"/>
      <c r="D627" s="18"/>
      <c r="E627" s="16"/>
      <c r="F627" s="16"/>
      <c r="G627" s="22" t="str">
        <f>IF($B627="","",IF(COUNTIFS(Orders!$A:$A,$B627,Orders!$D:$D,$C627)&gt;0,"OK","No such PO line"))</f>
        <v/>
      </c>
    </row>
    <row r="628" spans="1:7" x14ac:dyDescent="0.3">
      <c r="A628" s="17"/>
      <c r="B628" s="16"/>
      <c r="C628" s="16"/>
      <c r="D628" s="18"/>
      <c r="E628" s="16"/>
      <c r="F628" s="16"/>
      <c r="G628" s="22" t="str">
        <f>IF($B628="","",IF(COUNTIFS(Orders!$A:$A,$B628,Orders!$D:$D,$C628)&gt;0,"OK","No such PO line"))</f>
        <v/>
      </c>
    </row>
    <row r="629" spans="1:7" x14ac:dyDescent="0.3">
      <c r="A629" s="17"/>
      <c r="B629" s="16"/>
      <c r="C629" s="16"/>
      <c r="D629" s="18"/>
      <c r="E629" s="16"/>
      <c r="F629" s="16"/>
      <c r="G629" s="22" t="str">
        <f>IF($B629="","",IF(COUNTIFS(Orders!$A:$A,$B629,Orders!$D:$D,$C629)&gt;0,"OK","No such PO line"))</f>
        <v/>
      </c>
    </row>
    <row r="630" spans="1:7" x14ac:dyDescent="0.3">
      <c r="A630" s="17"/>
      <c r="B630" s="16"/>
      <c r="C630" s="16"/>
      <c r="D630" s="18"/>
      <c r="E630" s="16"/>
      <c r="F630" s="16"/>
      <c r="G630" s="22" t="str">
        <f>IF($B630="","",IF(COUNTIFS(Orders!$A:$A,$B630,Orders!$D:$D,$C630)&gt;0,"OK","No such PO line"))</f>
        <v/>
      </c>
    </row>
    <row r="631" spans="1:7" x14ac:dyDescent="0.3">
      <c r="A631" s="17"/>
      <c r="B631" s="16"/>
      <c r="C631" s="16"/>
      <c r="D631" s="18"/>
      <c r="E631" s="16"/>
      <c r="F631" s="16"/>
      <c r="G631" s="22" t="str">
        <f>IF($B631="","",IF(COUNTIFS(Orders!$A:$A,$B631,Orders!$D:$D,$C631)&gt;0,"OK","No such PO line"))</f>
        <v/>
      </c>
    </row>
    <row r="632" spans="1:7" x14ac:dyDescent="0.3">
      <c r="A632" s="17"/>
      <c r="B632" s="16"/>
      <c r="C632" s="16"/>
      <c r="D632" s="18"/>
      <c r="E632" s="16"/>
      <c r="F632" s="16"/>
      <c r="G632" s="22" t="str">
        <f>IF($B632="","",IF(COUNTIFS(Orders!$A:$A,$B632,Orders!$D:$D,$C632)&gt;0,"OK","No such PO line"))</f>
        <v/>
      </c>
    </row>
    <row r="633" spans="1:7" x14ac:dyDescent="0.3">
      <c r="A633" s="17"/>
      <c r="B633" s="16"/>
      <c r="C633" s="16"/>
      <c r="D633" s="18"/>
      <c r="E633" s="16"/>
      <c r="F633" s="16"/>
      <c r="G633" s="22" t="str">
        <f>IF($B633="","",IF(COUNTIFS(Orders!$A:$A,$B633,Orders!$D:$D,$C633)&gt;0,"OK","No such PO line"))</f>
        <v/>
      </c>
    </row>
    <row r="634" spans="1:7" x14ac:dyDescent="0.3">
      <c r="A634" s="17"/>
      <c r="B634" s="16"/>
      <c r="C634" s="16"/>
      <c r="D634" s="18"/>
      <c r="E634" s="16"/>
      <c r="F634" s="16"/>
      <c r="G634" s="22" t="str">
        <f>IF($B634="","",IF(COUNTIFS(Orders!$A:$A,$B634,Orders!$D:$D,$C634)&gt;0,"OK","No such PO line"))</f>
        <v/>
      </c>
    </row>
    <row r="635" spans="1:7" x14ac:dyDescent="0.3">
      <c r="A635" s="17"/>
      <c r="B635" s="16"/>
      <c r="C635" s="16"/>
      <c r="D635" s="18"/>
      <c r="E635" s="16"/>
      <c r="F635" s="16"/>
      <c r="G635" s="22" t="str">
        <f>IF($B635="","",IF(COUNTIFS(Orders!$A:$A,$B635,Orders!$D:$D,$C635)&gt;0,"OK","No such PO line"))</f>
        <v/>
      </c>
    </row>
    <row r="636" spans="1:7" x14ac:dyDescent="0.3">
      <c r="A636" s="17"/>
      <c r="B636" s="16"/>
      <c r="C636" s="16"/>
      <c r="D636" s="18"/>
      <c r="E636" s="16"/>
      <c r="F636" s="16"/>
      <c r="G636" s="22" t="str">
        <f>IF($B636="","",IF(COUNTIFS(Orders!$A:$A,$B636,Orders!$D:$D,$C636)&gt;0,"OK","No such PO line"))</f>
        <v/>
      </c>
    </row>
    <row r="637" spans="1:7" x14ac:dyDescent="0.3">
      <c r="A637" s="17"/>
      <c r="B637" s="16"/>
      <c r="C637" s="16"/>
      <c r="D637" s="18"/>
      <c r="E637" s="16"/>
      <c r="F637" s="16"/>
      <c r="G637" s="22" t="str">
        <f>IF($B637="","",IF(COUNTIFS(Orders!$A:$A,$B637,Orders!$D:$D,$C637)&gt;0,"OK","No such PO line"))</f>
        <v/>
      </c>
    </row>
    <row r="638" spans="1:7" x14ac:dyDescent="0.3">
      <c r="A638" s="17"/>
      <c r="B638" s="16"/>
      <c r="C638" s="16"/>
      <c r="D638" s="18"/>
      <c r="E638" s="16"/>
      <c r="F638" s="16"/>
      <c r="G638" s="22" t="str">
        <f>IF($B638="","",IF(COUNTIFS(Orders!$A:$A,$B638,Orders!$D:$D,$C638)&gt;0,"OK","No such PO line"))</f>
        <v/>
      </c>
    </row>
    <row r="639" spans="1:7" x14ac:dyDescent="0.3">
      <c r="A639" s="17"/>
      <c r="B639" s="16"/>
      <c r="C639" s="16"/>
      <c r="D639" s="18"/>
      <c r="E639" s="16"/>
      <c r="F639" s="16"/>
      <c r="G639" s="22" t="str">
        <f>IF($B639="","",IF(COUNTIFS(Orders!$A:$A,$B639,Orders!$D:$D,$C639)&gt;0,"OK","No such PO line"))</f>
        <v/>
      </c>
    </row>
    <row r="640" spans="1:7" x14ac:dyDescent="0.3">
      <c r="A640" s="17"/>
      <c r="B640" s="16"/>
      <c r="C640" s="16"/>
      <c r="D640" s="18"/>
      <c r="E640" s="16"/>
      <c r="F640" s="16"/>
      <c r="G640" s="22" t="str">
        <f>IF($B640="","",IF(COUNTIFS(Orders!$A:$A,$B640,Orders!$D:$D,$C640)&gt;0,"OK","No such PO line"))</f>
        <v/>
      </c>
    </row>
    <row r="641" spans="1:7" x14ac:dyDescent="0.3">
      <c r="A641" s="17"/>
      <c r="B641" s="16"/>
      <c r="C641" s="16"/>
      <c r="D641" s="18"/>
      <c r="E641" s="16"/>
      <c r="F641" s="16"/>
      <c r="G641" s="22" t="str">
        <f>IF($B641="","",IF(COUNTIFS(Orders!$A:$A,$B641,Orders!$D:$D,$C641)&gt;0,"OK","No such PO line"))</f>
        <v/>
      </c>
    </row>
    <row r="642" spans="1:7" x14ac:dyDescent="0.3">
      <c r="A642" s="17"/>
      <c r="B642" s="16"/>
      <c r="C642" s="16"/>
      <c r="D642" s="18"/>
      <c r="E642" s="16"/>
      <c r="F642" s="16"/>
      <c r="G642" s="22" t="str">
        <f>IF($B642="","",IF(COUNTIFS(Orders!$A:$A,$B642,Orders!$D:$D,$C642)&gt;0,"OK","No such PO line"))</f>
        <v/>
      </c>
    </row>
    <row r="643" spans="1:7" x14ac:dyDescent="0.3">
      <c r="A643" s="17"/>
      <c r="B643" s="16"/>
      <c r="C643" s="16"/>
      <c r="D643" s="18"/>
      <c r="E643" s="16"/>
      <c r="F643" s="16"/>
      <c r="G643" s="22" t="str">
        <f>IF($B643="","",IF(COUNTIFS(Orders!$A:$A,$B643,Orders!$D:$D,$C643)&gt;0,"OK","No such PO line"))</f>
        <v/>
      </c>
    </row>
    <row r="644" spans="1:7" x14ac:dyDescent="0.3">
      <c r="A644" s="17"/>
      <c r="B644" s="16"/>
      <c r="C644" s="16"/>
      <c r="D644" s="18"/>
      <c r="E644" s="16"/>
      <c r="F644" s="16"/>
      <c r="G644" s="22" t="str">
        <f>IF($B644="","",IF(COUNTIFS(Orders!$A:$A,$B644,Orders!$D:$D,$C644)&gt;0,"OK","No such PO line"))</f>
        <v/>
      </c>
    </row>
    <row r="645" spans="1:7" x14ac:dyDescent="0.3">
      <c r="A645" s="17"/>
      <c r="B645" s="16"/>
      <c r="C645" s="16"/>
      <c r="D645" s="18"/>
      <c r="E645" s="16"/>
      <c r="F645" s="16"/>
      <c r="G645" s="22" t="str">
        <f>IF($B645="","",IF(COUNTIFS(Orders!$A:$A,$B645,Orders!$D:$D,$C645)&gt;0,"OK","No such PO line"))</f>
        <v/>
      </c>
    </row>
    <row r="646" spans="1:7" x14ac:dyDescent="0.3">
      <c r="A646" s="17"/>
      <c r="B646" s="16"/>
      <c r="C646" s="16"/>
      <c r="D646" s="18"/>
      <c r="E646" s="16"/>
      <c r="F646" s="16"/>
      <c r="G646" s="22" t="str">
        <f>IF($B646="","",IF(COUNTIFS(Orders!$A:$A,$B646,Orders!$D:$D,$C646)&gt;0,"OK","No such PO line"))</f>
        <v/>
      </c>
    </row>
    <row r="647" spans="1:7" x14ac:dyDescent="0.3">
      <c r="A647" s="17"/>
      <c r="B647" s="16"/>
      <c r="C647" s="16"/>
      <c r="D647" s="18"/>
      <c r="E647" s="16"/>
      <c r="F647" s="16"/>
      <c r="G647" s="22" t="str">
        <f>IF($B647="","",IF(COUNTIFS(Orders!$A:$A,$B647,Orders!$D:$D,$C647)&gt;0,"OK","No such PO line"))</f>
        <v/>
      </c>
    </row>
    <row r="648" spans="1:7" x14ac:dyDescent="0.3">
      <c r="A648" s="17"/>
      <c r="B648" s="16"/>
      <c r="C648" s="16"/>
      <c r="D648" s="18"/>
      <c r="E648" s="16"/>
      <c r="F648" s="16"/>
      <c r="G648" s="22" t="str">
        <f>IF($B648="","",IF(COUNTIFS(Orders!$A:$A,$B648,Orders!$D:$D,$C648)&gt;0,"OK","No such PO line"))</f>
        <v/>
      </c>
    </row>
    <row r="649" spans="1:7" x14ac:dyDescent="0.3">
      <c r="A649" s="17"/>
      <c r="B649" s="16"/>
      <c r="C649" s="16"/>
      <c r="D649" s="18"/>
      <c r="E649" s="16"/>
      <c r="F649" s="16"/>
      <c r="G649" s="22" t="str">
        <f>IF($B649="","",IF(COUNTIFS(Orders!$A:$A,$B649,Orders!$D:$D,$C649)&gt;0,"OK","No such PO line"))</f>
        <v/>
      </c>
    </row>
    <row r="650" spans="1:7" x14ac:dyDescent="0.3">
      <c r="A650" s="17"/>
      <c r="B650" s="16"/>
      <c r="C650" s="16"/>
      <c r="D650" s="18"/>
      <c r="E650" s="16"/>
      <c r="F650" s="16"/>
      <c r="G650" s="22" t="str">
        <f>IF($B650="","",IF(COUNTIFS(Orders!$A:$A,$B650,Orders!$D:$D,$C650)&gt;0,"OK","No such PO line"))</f>
        <v/>
      </c>
    </row>
    <row r="651" spans="1:7" x14ac:dyDescent="0.3">
      <c r="A651" s="17"/>
      <c r="B651" s="16"/>
      <c r="C651" s="16"/>
      <c r="D651" s="18"/>
      <c r="E651" s="16"/>
      <c r="F651" s="16"/>
      <c r="G651" s="22" t="str">
        <f>IF($B651="","",IF(COUNTIFS(Orders!$A:$A,$B651,Orders!$D:$D,$C651)&gt;0,"OK","No such PO line"))</f>
        <v/>
      </c>
    </row>
    <row r="652" spans="1:7" x14ac:dyDescent="0.3">
      <c r="A652" s="17"/>
      <c r="B652" s="16"/>
      <c r="C652" s="16"/>
      <c r="D652" s="18"/>
      <c r="E652" s="16"/>
      <c r="F652" s="16"/>
      <c r="G652" s="22" t="str">
        <f>IF($B652="","",IF(COUNTIFS(Orders!$A:$A,$B652,Orders!$D:$D,$C652)&gt;0,"OK","No such PO line"))</f>
        <v/>
      </c>
    </row>
    <row r="653" spans="1:7" x14ac:dyDescent="0.3">
      <c r="A653" s="17"/>
      <c r="B653" s="16"/>
      <c r="C653" s="16"/>
      <c r="D653" s="18"/>
      <c r="E653" s="16"/>
      <c r="F653" s="16"/>
      <c r="G653" s="22" t="str">
        <f>IF($B653="","",IF(COUNTIFS(Orders!$A:$A,$B653,Orders!$D:$D,$C653)&gt;0,"OK","No such PO line"))</f>
        <v/>
      </c>
    </row>
    <row r="654" spans="1:7" x14ac:dyDescent="0.3">
      <c r="A654" s="17"/>
      <c r="B654" s="16"/>
      <c r="C654" s="16"/>
      <c r="D654" s="18"/>
      <c r="E654" s="16"/>
      <c r="F654" s="16"/>
      <c r="G654" s="22" t="str">
        <f>IF($B654="","",IF(COUNTIFS(Orders!$A:$A,$B654,Orders!$D:$D,$C654)&gt;0,"OK","No such PO line"))</f>
        <v/>
      </c>
    </row>
    <row r="655" spans="1:7" x14ac:dyDescent="0.3">
      <c r="A655" s="17"/>
      <c r="B655" s="16"/>
      <c r="C655" s="16"/>
      <c r="D655" s="18"/>
      <c r="E655" s="16"/>
      <c r="F655" s="16"/>
      <c r="G655" s="22" t="str">
        <f>IF($B655="","",IF(COUNTIFS(Orders!$A:$A,$B655,Orders!$D:$D,$C655)&gt;0,"OK","No such PO line"))</f>
        <v/>
      </c>
    </row>
    <row r="656" spans="1:7" x14ac:dyDescent="0.3">
      <c r="A656" s="17"/>
      <c r="B656" s="16"/>
      <c r="C656" s="16"/>
      <c r="D656" s="18"/>
      <c r="E656" s="16"/>
      <c r="F656" s="16"/>
      <c r="G656" s="22" t="str">
        <f>IF($B656="","",IF(COUNTIFS(Orders!$A:$A,$B656,Orders!$D:$D,$C656)&gt;0,"OK","No such PO line"))</f>
        <v/>
      </c>
    </row>
    <row r="657" spans="1:7" x14ac:dyDescent="0.3">
      <c r="A657" s="17"/>
      <c r="B657" s="16"/>
      <c r="C657" s="16"/>
      <c r="D657" s="18"/>
      <c r="E657" s="16"/>
      <c r="F657" s="16"/>
      <c r="G657" s="22" t="str">
        <f>IF($B657="","",IF(COUNTIFS(Orders!$A:$A,$B657,Orders!$D:$D,$C657)&gt;0,"OK","No such PO line"))</f>
        <v/>
      </c>
    </row>
    <row r="658" spans="1:7" x14ac:dyDescent="0.3">
      <c r="A658" s="17"/>
      <c r="B658" s="16"/>
      <c r="C658" s="16"/>
      <c r="D658" s="18"/>
      <c r="E658" s="16"/>
      <c r="F658" s="16"/>
      <c r="G658" s="22" t="str">
        <f>IF($B658="","",IF(COUNTIFS(Orders!$A:$A,$B658,Orders!$D:$D,$C658)&gt;0,"OK","No such PO line"))</f>
        <v/>
      </c>
    </row>
    <row r="659" spans="1:7" x14ac:dyDescent="0.3">
      <c r="A659" s="17"/>
      <c r="B659" s="16"/>
      <c r="C659" s="16"/>
      <c r="D659" s="18"/>
      <c r="E659" s="16"/>
      <c r="F659" s="16"/>
      <c r="G659" s="22" t="str">
        <f>IF($B659="","",IF(COUNTIFS(Orders!$A:$A,$B659,Orders!$D:$D,$C659)&gt;0,"OK","No such PO line"))</f>
        <v/>
      </c>
    </row>
    <row r="660" spans="1:7" x14ac:dyDescent="0.3">
      <c r="A660" s="17"/>
      <c r="B660" s="16"/>
      <c r="C660" s="16"/>
      <c r="D660" s="18"/>
      <c r="E660" s="16"/>
      <c r="F660" s="16"/>
      <c r="G660" s="22" t="str">
        <f>IF($B660="","",IF(COUNTIFS(Orders!$A:$A,$B660,Orders!$D:$D,$C660)&gt;0,"OK","No such PO line"))</f>
        <v/>
      </c>
    </row>
    <row r="661" spans="1:7" x14ac:dyDescent="0.3">
      <c r="A661" s="17"/>
      <c r="B661" s="16"/>
      <c r="C661" s="16"/>
      <c r="D661" s="18"/>
      <c r="E661" s="16"/>
      <c r="F661" s="16"/>
      <c r="G661" s="22" t="str">
        <f>IF($B661="","",IF(COUNTIFS(Orders!$A:$A,$B661,Orders!$D:$D,$C661)&gt;0,"OK","No such PO line"))</f>
        <v/>
      </c>
    </row>
    <row r="662" spans="1:7" x14ac:dyDescent="0.3">
      <c r="A662" s="17"/>
      <c r="B662" s="16"/>
      <c r="C662" s="16"/>
      <c r="D662" s="18"/>
      <c r="E662" s="16"/>
      <c r="F662" s="16"/>
      <c r="G662" s="22" t="str">
        <f>IF($B662="","",IF(COUNTIFS(Orders!$A:$A,$B662,Orders!$D:$D,$C662)&gt;0,"OK","No such PO line"))</f>
        <v/>
      </c>
    </row>
    <row r="663" spans="1:7" x14ac:dyDescent="0.3">
      <c r="A663" s="17"/>
      <c r="B663" s="16"/>
      <c r="C663" s="16"/>
      <c r="D663" s="18"/>
      <c r="E663" s="16"/>
      <c r="F663" s="16"/>
      <c r="G663" s="22" t="str">
        <f>IF($B663="","",IF(COUNTIFS(Orders!$A:$A,$B663,Orders!$D:$D,$C663)&gt;0,"OK","No such PO line"))</f>
        <v/>
      </c>
    </row>
    <row r="664" spans="1:7" x14ac:dyDescent="0.3">
      <c r="A664" s="17"/>
      <c r="B664" s="16"/>
      <c r="C664" s="16"/>
      <c r="D664" s="18"/>
      <c r="E664" s="16"/>
      <c r="F664" s="16"/>
      <c r="G664" s="22" t="str">
        <f>IF($B664="","",IF(COUNTIFS(Orders!$A:$A,$B664,Orders!$D:$D,$C664)&gt;0,"OK","No such PO line"))</f>
        <v/>
      </c>
    </row>
    <row r="665" spans="1:7" x14ac:dyDescent="0.3">
      <c r="A665" s="17"/>
      <c r="B665" s="16"/>
      <c r="C665" s="16"/>
      <c r="D665" s="18"/>
      <c r="E665" s="16"/>
      <c r="F665" s="16"/>
      <c r="G665" s="22" t="str">
        <f>IF($B665="","",IF(COUNTIFS(Orders!$A:$A,$B665,Orders!$D:$D,$C665)&gt;0,"OK","No such PO line"))</f>
        <v/>
      </c>
    </row>
    <row r="666" spans="1:7" x14ac:dyDescent="0.3">
      <c r="A666" s="17"/>
      <c r="B666" s="16"/>
      <c r="C666" s="16"/>
      <c r="D666" s="18"/>
      <c r="E666" s="16"/>
      <c r="F666" s="16"/>
      <c r="G666" s="22" t="str">
        <f>IF($B666="","",IF(COUNTIFS(Orders!$A:$A,$B666,Orders!$D:$D,$C666)&gt;0,"OK","No such PO line"))</f>
        <v/>
      </c>
    </row>
    <row r="667" spans="1:7" x14ac:dyDescent="0.3">
      <c r="A667" s="17"/>
      <c r="B667" s="16"/>
      <c r="C667" s="16"/>
      <c r="D667" s="18"/>
      <c r="E667" s="16"/>
      <c r="F667" s="16"/>
      <c r="G667" s="22" t="str">
        <f>IF($B667="","",IF(COUNTIFS(Orders!$A:$A,$B667,Orders!$D:$D,$C667)&gt;0,"OK","No such PO line"))</f>
        <v/>
      </c>
    </row>
    <row r="668" spans="1:7" x14ac:dyDescent="0.3">
      <c r="A668" s="17"/>
      <c r="B668" s="16"/>
      <c r="C668" s="16"/>
      <c r="D668" s="18"/>
      <c r="E668" s="16"/>
      <c r="F668" s="16"/>
      <c r="G668" s="22" t="str">
        <f>IF($B668="","",IF(COUNTIFS(Orders!$A:$A,$B668,Orders!$D:$D,$C668)&gt;0,"OK","No such PO line"))</f>
        <v/>
      </c>
    </row>
    <row r="669" spans="1:7" x14ac:dyDescent="0.3">
      <c r="A669" s="17"/>
      <c r="B669" s="16"/>
      <c r="C669" s="16"/>
      <c r="D669" s="18"/>
      <c r="E669" s="16"/>
      <c r="F669" s="16"/>
      <c r="G669" s="22" t="str">
        <f>IF($B669="","",IF(COUNTIFS(Orders!$A:$A,$B669,Orders!$D:$D,$C669)&gt;0,"OK","No such PO line"))</f>
        <v/>
      </c>
    </row>
    <row r="670" spans="1:7" x14ac:dyDescent="0.3">
      <c r="A670" s="17"/>
      <c r="B670" s="16"/>
      <c r="C670" s="16"/>
      <c r="D670" s="18"/>
      <c r="E670" s="16"/>
      <c r="F670" s="16"/>
      <c r="G670" s="22" t="str">
        <f>IF($B670="","",IF(COUNTIFS(Orders!$A:$A,$B670,Orders!$D:$D,$C670)&gt;0,"OK","No such PO line"))</f>
        <v/>
      </c>
    </row>
    <row r="671" spans="1:7" x14ac:dyDescent="0.3">
      <c r="A671" s="17"/>
      <c r="B671" s="16"/>
      <c r="C671" s="16"/>
      <c r="D671" s="18"/>
      <c r="E671" s="16"/>
      <c r="F671" s="16"/>
      <c r="G671" s="22" t="str">
        <f>IF($B671="","",IF(COUNTIFS(Orders!$A:$A,$B671,Orders!$D:$D,$C671)&gt;0,"OK","No such PO line"))</f>
        <v/>
      </c>
    </row>
    <row r="672" spans="1:7" x14ac:dyDescent="0.3">
      <c r="A672" s="17"/>
      <c r="B672" s="16"/>
      <c r="C672" s="16"/>
      <c r="D672" s="18"/>
      <c r="E672" s="16"/>
      <c r="F672" s="16"/>
      <c r="G672" s="22" t="str">
        <f>IF($B672="","",IF(COUNTIFS(Orders!$A:$A,$B672,Orders!$D:$D,$C672)&gt;0,"OK","No such PO line"))</f>
        <v/>
      </c>
    </row>
    <row r="673" spans="1:7" x14ac:dyDescent="0.3">
      <c r="A673" s="17"/>
      <c r="B673" s="16"/>
      <c r="C673" s="16"/>
      <c r="D673" s="18"/>
      <c r="E673" s="16"/>
      <c r="F673" s="16"/>
      <c r="G673" s="22" t="str">
        <f>IF($B673="","",IF(COUNTIFS(Orders!$A:$A,$B673,Orders!$D:$D,$C673)&gt;0,"OK","No such PO line"))</f>
        <v/>
      </c>
    </row>
    <row r="674" spans="1:7" x14ac:dyDescent="0.3">
      <c r="A674" s="17"/>
      <c r="B674" s="16"/>
      <c r="C674" s="16"/>
      <c r="D674" s="18"/>
      <c r="E674" s="16"/>
      <c r="F674" s="16"/>
      <c r="G674" s="22" t="str">
        <f>IF($B674="","",IF(COUNTIFS(Orders!$A:$A,$B674,Orders!$D:$D,$C674)&gt;0,"OK","No such PO line"))</f>
        <v/>
      </c>
    </row>
    <row r="675" spans="1:7" x14ac:dyDescent="0.3">
      <c r="A675" s="17"/>
      <c r="B675" s="16"/>
      <c r="C675" s="16"/>
      <c r="D675" s="18"/>
      <c r="E675" s="16"/>
      <c r="F675" s="16"/>
      <c r="G675" s="22" t="str">
        <f>IF($B675="","",IF(COUNTIFS(Orders!$A:$A,$B675,Orders!$D:$D,$C675)&gt;0,"OK","No such PO line"))</f>
        <v/>
      </c>
    </row>
    <row r="676" spans="1:7" x14ac:dyDescent="0.3">
      <c r="A676" s="17"/>
      <c r="B676" s="16"/>
      <c r="C676" s="16"/>
      <c r="D676" s="18"/>
      <c r="E676" s="16"/>
      <c r="F676" s="16"/>
      <c r="G676" s="22" t="str">
        <f>IF($B676="","",IF(COUNTIFS(Orders!$A:$A,$B676,Orders!$D:$D,$C676)&gt;0,"OK","No such PO line"))</f>
        <v/>
      </c>
    </row>
    <row r="677" spans="1:7" x14ac:dyDescent="0.3">
      <c r="A677" s="17"/>
      <c r="B677" s="16"/>
      <c r="C677" s="16"/>
      <c r="D677" s="18"/>
      <c r="E677" s="16"/>
      <c r="F677" s="16"/>
      <c r="G677" s="22" t="str">
        <f>IF($B677="","",IF(COUNTIFS(Orders!$A:$A,$B677,Orders!$D:$D,$C677)&gt;0,"OK","No such PO line"))</f>
        <v/>
      </c>
    </row>
    <row r="678" spans="1:7" x14ac:dyDescent="0.3">
      <c r="A678" s="17"/>
      <c r="B678" s="16"/>
      <c r="C678" s="16"/>
      <c r="D678" s="18"/>
      <c r="E678" s="16"/>
      <c r="F678" s="16"/>
      <c r="G678" s="22" t="str">
        <f>IF($B678="","",IF(COUNTIFS(Orders!$A:$A,$B678,Orders!$D:$D,$C678)&gt;0,"OK","No such PO line"))</f>
        <v/>
      </c>
    </row>
    <row r="679" spans="1:7" x14ac:dyDescent="0.3">
      <c r="A679" s="17"/>
      <c r="B679" s="16"/>
      <c r="C679" s="16"/>
      <c r="D679" s="18"/>
      <c r="E679" s="16"/>
      <c r="F679" s="16"/>
      <c r="G679" s="22" t="str">
        <f>IF($B679="","",IF(COUNTIFS(Orders!$A:$A,$B679,Orders!$D:$D,$C679)&gt;0,"OK","No such PO line"))</f>
        <v/>
      </c>
    </row>
    <row r="680" spans="1:7" x14ac:dyDescent="0.3">
      <c r="A680" s="17"/>
      <c r="B680" s="16"/>
      <c r="C680" s="16"/>
      <c r="D680" s="18"/>
      <c r="E680" s="16"/>
      <c r="F680" s="16"/>
      <c r="G680" s="22" t="str">
        <f>IF($B680="","",IF(COUNTIFS(Orders!$A:$A,$B680,Orders!$D:$D,$C680)&gt;0,"OK","No such PO line"))</f>
        <v/>
      </c>
    </row>
    <row r="681" spans="1:7" x14ac:dyDescent="0.3">
      <c r="A681" s="17"/>
      <c r="B681" s="16"/>
      <c r="C681" s="16"/>
      <c r="D681" s="18"/>
      <c r="E681" s="16"/>
      <c r="F681" s="16"/>
      <c r="G681" s="22" t="str">
        <f>IF($B681="","",IF(COUNTIFS(Orders!$A:$A,$B681,Orders!$D:$D,$C681)&gt;0,"OK","No such PO line"))</f>
        <v/>
      </c>
    </row>
    <row r="682" spans="1:7" x14ac:dyDescent="0.3">
      <c r="A682" s="17"/>
      <c r="B682" s="16"/>
      <c r="C682" s="16"/>
      <c r="D682" s="18"/>
      <c r="E682" s="16"/>
      <c r="F682" s="16"/>
      <c r="G682" s="22" t="str">
        <f>IF($B682="","",IF(COUNTIFS(Orders!$A:$A,$B682,Orders!$D:$D,$C682)&gt;0,"OK","No such PO line"))</f>
        <v/>
      </c>
    </row>
    <row r="683" spans="1:7" x14ac:dyDescent="0.3">
      <c r="A683" s="17"/>
      <c r="B683" s="16"/>
      <c r="C683" s="16"/>
      <c r="D683" s="18"/>
      <c r="E683" s="16"/>
      <c r="F683" s="16"/>
      <c r="G683" s="22" t="str">
        <f>IF($B683="","",IF(COUNTIFS(Orders!$A:$A,$B683,Orders!$D:$D,$C683)&gt;0,"OK","No such PO line"))</f>
        <v/>
      </c>
    </row>
    <row r="684" spans="1:7" x14ac:dyDescent="0.3">
      <c r="A684" s="17"/>
      <c r="B684" s="16"/>
      <c r="C684" s="16"/>
      <c r="D684" s="18"/>
      <c r="E684" s="16"/>
      <c r="F684" s="16"/>
      <c r="G684" s="22" t="str">
        <f>IF($B684="","",IF(COUNTIFS(Orders!$A:$A,$B684,Orders!$D:$D,$C684)&gt;0,"OK","No such PO line"))</f>
        <v/>
      </c>
    </row>
    <row r="685" spans="1:7" x14ac:dyDescent="0.3">
      <c r="A685" s="17"/>
      <c r="B685" s="16"/>
      <c r="C685" s="16"/>
      <c r="D685" s="18"/>
      <c r="E685" s="16"/>
      <c r="F685" s="16"/>
      <c r="G685" s="22" t="str">
        <f>IF($B685="","",IF(COUNTIFS(Orders!$A:$A,$B685,Orders!$D:$D,$C685)&gt;0,"OK","No such PO line"))</f>
        <v/>
      </c>
    </row>
    <row r="686" spans="1:7" x14ac:dyDescent="0.3">
      <c r="A686" s="17"/>
      <c r="B686" s="16"/>
      <c r="C686" s="16"/>
      <c r="D686" s="18"/>
      <c r="E686" s="16"/>
      <c r="F686" s="16"/>
      <c r="G686" s="22" t="str">
        <f>IF($B686="","",IF(COUNTIFS(Orders!$A:$A,$B686,Orders!$D:$D,$C686)&gt;0,"OK","No such PO line"))</f>
        <v/>
      </c>
    </row>
    <row r="687" spans="1:7" x14ac:dyDescent="0.3">
      <c r="A687" s="17"/>
      <c r="B687" s="16"/>
      <c r="C687" s="16"/>
      <c r="D687" s="18"/>
      <c r="E687" s="16"/>
      <c r="F687" s="16"/>
      <c r="G687" s="22" t="str">
        <f>IF($B687="","",IF(COUNTIFS(Orders!$A:$A,$B687,Orders!$D:$D,$C687)&gt;0,"OK","No such PO line"))</f>
        <v/>
      </c>
    </row>
    <row r="688" spans="1:7" x14ac:dyDescent="0.3">
      <c r="A688" s="17"/>
      <c r="B688" s="16"/>
      <c r="C688" s="16"/>
      <c r="D688" s="18"/>
      <c r="E688" s="16"/>
      <c r="F688" s="16"/>
      <c r="G688" s="22" t="str">
        <f>IF($B688="","",IF(COUNTIFS(Orders!$A:$A,$B688,Orders!$D:$D,$C688)&gt;0,"OK","No such PO line"))</f>
        <v/>
      </c>
    </row>
    <row r="689" spans="1:7" x14ac:dyDescent="0.3">
      <c r="A689" s="17"/>
      <c r="B689" s="16"/>
      <c r="C689" s="16"/>
      <c r="D689" s="18"/>
      <c r="E689" s="16"/>
      <c r="F689" s="16"/>
      <c r="G689" s="22" t="str">
        <f>IF($B689="","",IF(COUNTIFS(Orders!$A:$A,$B689,Orders!$D:$D,$C689)&gt;0,"OK","No such PO line"))</f>
        <v/>
      </c>
    </row>
    <row r="690" spans="1:7" x14ac:dyDescent="0.3">
      <c r="A690" s="17"/>
      <c r="B690" s="16"/>
      <c r="C690" s="16"/>
      <c r="D690" s="18"/>
      <c r="E690" s="16"/>
      <c r="F690" s="16"/>
      <c r="G690" s="22" t="str">
        <f>IF($B690="","",IF(COUNTIFS(Orders!$A:$A,$B690,Orders!$D:$D,$C690)&gt;0,"OK","No such PO line"))</f>
        <v/>
      </c>
    </row>
    <row r="691" spans="1:7" x14ac:dyDescent="0.3">
      <c r="A691" s="17"/>
      <c r="B691" s="16"/>
      <c r="C691" s="16"/>
      <c r="D691" s="18"/>
      <c r="E691" s="16"/>
      <c r="F691" s="16"/>
      <c r="G691" s="22" t="str">
        <f>IF($B691="","",IF(COUNTIFS(Orders!$A:$A,$B691,Orders!$D:$D,$C691)&gt;0,"OK","No such PO line"))</f>
        <v/>
      </c>
    </row>
    <row r="692" spans="1:7" x14ac:dyDescent="0.3">
      <c r="A692" s="17"/>
      <c r="B692" s="16"/>
      <c r="C692" s="16"/>
      <c r="D692" s="18"/>
      <c r="E692" s="16"/>
      <c r="F692" s="16"/>
      <c r="G692" s="22" t="str">
        <f>IF($B692="","",IF(COUNTIFS(Orders!$A:$A,$B692,Orders!$D:$D,$C692)&gt;0,"OK","No such PO line"))</f>
        <v/>
      </c>
    </row>
    <row r="693" spans="1:7" x14ac:dyDescent="0.3">
      <c r="A693" s="17"/>
      <c r="B693" s="16"/>
      <c r="C693" s="16"/>
      <c r="D693" s="18"/>
      <c r="E693" s="16"/>
      <c r="F693" s="16"/>
      <c r="G693" s="22" t="str">
        <f>IF($B693="","",IF(COUNTIFS(Orders!$A:$A,$B693,Orders!$D:$D,$C693)&gt;0,"OK","No such PO line"))</f>
        <v/>
      </c>
    </row>
    <row r="694" spans="1:7" x14ac:dyDescent="0.3">
      <c r="A694" s="17"/>
      <c r="B694" s="16"/>
      <c r="C694" s="16"/>
      <c r="D694" s="18"/>
      <c r="E694" s="16"/>
      <c r="F694" s="16"/>
      <c r="G694" s="22" t="str">
        <f>IF($B694="","",IF(COUNTIFS(Orders!$A:$A,$B694,Orders!$D:$D,$C694)&gt;0,"OK","No such PO line"))</f>
        <v/>
      </c>
    </row>
    <row r="695" spans="1:7" x14ac:dyDescent="0.3">
      <c r="A695" s="17"/>
      <c r="B695" s="16"/>
      <c r="C695" s="16"/>
      <c r="D695" s="18"/>
      <c r="E695" s="16"/>
      <c r="F695" s="16"/>
      <c r="G695" s="22" t="str">
        <f>IF($B695="","",IF(COUNTIFS(Orders!$A:$A,$B695,Orders!$D:$D,$C695)&gt;0,"OK","No such PO line"))</f>
        <v/>
      </c>
    </row>
    <row r="696" spans="1:7" x14ac:dyDescent="0.3">
      <c r="A696" s="17"/>
      <c r="B696" s="16"/>
      <c r="C696" s="16"/>
      <c r="D696" s="18"/>
      <c r="E696" s="16"/>
      <c r="F696" s="16"/>
      <c r="G696" s="22" t="str">
        <f>IF($B696="","",IF(COUNTIFS(Orders!$A:$A,$B696,Orders!$D:$D,$C696)&gt;0,"OK","No such PO line"))</f>
        <v/>
      </c>
    </row>
    <row r="697" spans="1:7" x14ac:dyDescent="0.3">
      <c r="A697" s="17"/>
      <c r="B697" s="16"/>
      <c r="C697" s="16"/>
      <c r="D697" s="18"/>
      <c r="E697" s="16"/>
      <c r="F697" s="16"/>
      <c r="G697" s="22" t="str">
        <f>IF($B697="","",IF(COUNTIFS(Orders!$A:$A,$B697,Orders!$D:$D,$C697)&gt;0,"OK","No such PO line"))</f>
        <v/>
      </c>
    </row>
    <row r="698" spans="1:7" x14ac:dyDescent="0.3">
      <c r="A698" s="17"/>
      <c r="B698" s="16"/>
      <c r="C698" s="16"/>
      <c r="D698" s="18"/>
      <c r="E698" s="16"/>
      <c r="F698" s="16"/>
      <c r="G698" s="22" t="str">
        <f>IF($B698="","",IF(COUNTIFS(Orders!$A:$A,$B698,Orders!$D:$D,$C698)&gt;0,"OK","No such PO line"))</f>
        <v/>
      </c>
    </row>
    <row r="699" spans="1:7" x14ac:dyDescent="0.3">
      <c r="A699" s="17"/>
      <c r="B699" s="16"/>
      <c r="C699" s="16"/>
      <c r="D699" s="18"/>
      <c r="E699" s="16"/>
      <c r="F699" s="16"/>
      <c r="G699" s="22" t="str">
        <f>IF($B699="","",IF(COUNTIFS(Orders!$A:$A,$B699,Orders!$D:$D,$C699)&gt;0,"OK","No such PO line"))</f>
        <v/>
      </c>
    </row>
    <row r="700" spans="1:7" x14ac:dyDescent="0.3">
      <c r="A700" s="17"/>
      <c r="B700" s="16"/>
      <c r="C700" s="16"/>
      <c r="D700" s="18"/>
      <c r="E700" s="16"/>
      <c r="F700" s="16"/>
      <c r="G700" s="22" t="str">
        <f>IF($B700="","",IF(COUNTIFS(Orders!$A:$A,$B700,Orders!$D:$D,$C700)&gt;0,"OK","No such PO line"))</f>
        <v/>
      </c>
    </row>
    <row r="701" spans="1:7" x14ac:dyDescent="0.3">
      <c r="A701" s="17"/>
      <c r="B701" s="16"/>
      <c r="C701" s="16"/>
      <c r="D701" s="18"/>
      <c r="E701" s="16"/>
      <c r="F701" s="16"/>
      <c r="G701" s="22" t="str">
        <f>IF($B701="","",IF(COUNTIFS(Orders!$A:$A,$B701,Orders!$D:$D,$C701)&gt;0,"OK","No such PO line"))</f>
        <v/>
      </c>
    </row>
    <row r="702" spans="1:7" x14ac:dyDescent="0.3">
      <c r="A702" s="17"/>
      <c r="B702" s="16"/>
      <c r="C702" s="16"/>
      <c r="D702" s="18"/>
      <c r="E702" s="16"/>
      <c r="F702" s="16"/>
      <c r="G702" s="22" t="str">
        <f>IF($B702="","",IF(COUNTIFS(Orders!$A:$A,$B702,Orders!$D:$D,$C702)&gt;0,"OK","No such PO line"))</f>
        <v/>
      </c>
    </row>
    <row r="703" spans="1:7" x14ac:dyDescent="0.3">
      <c r="A703" s="17"/>
      <c r="B703" s="16"/>
      <c r="C703" s="16"/>
      <c r="D703" s="18"/>
      <c r="E703" s="16"/>
      <c r="F703" s="16"/>
      <c r="G703" s="22" t="str">
        <f>IF($B703="","",IF(COUNTIFS(Orders!$A:$A,$B703,Orders!$D:$D,$C703)&gt;0,"OK","No such PO line"))</f>
        <v/>
      </c>
    </row>
    <row r="704" spans="1:7" x14ac:dyDescent="0.3">
      <c r="A704" s="17"/>
      <c r="B704" s="16"/>
      <c r="C704" s="16"/>
      <c r="D704" s="18"/>
      <c r="E704" s="16"/>
      <c r="F704" s="16"/>
      <c r="G704" s="22" t="str">
        <f>IF($B704="","",IF(COUNTIFS(Orders!$A:$A,$B704,Orders!$D:$D,$C704)&gt;0,"OK","No such PO line"))</f>
        <v/>
      </c>
    </row>
    <row r="705" spans="1:7" x14ac:dyDescent="0.3">
      <c r="A705" s="17"/>
      <c r="B705" s="16"/>
      <c r="C705" s="16"/>
      <c r="D705" s="18"/>
      <c r="E705" s="16"/>
      <c r="F705" s="16"/>
      <c r="G705" s="22" t="str">
        <f>IF($B705="","",IF(COUNTIFS(Orders!$A:$A,$B705,Orders!$D:$D,$C705)&gt;0,"OK","No such PO line"))</f>
        <v/>
      </c>
    </row>
    <row r="706" spans="1:7" x14ac:dyDescent="0.3">
      <c r="A706" s="17"/>
      <c r="B706" s="16"/>
      <c r="C706" s="16"/>
      <c r="D706" s="18"/>
      <c r="E706" s="16"/>
      <c r="F706" s="16"/>
      <c r="G706" s="22" t="str">
        <f>IF($B706="","",IF(COUNTIFS(Orders!$A:$A,$B706,Orders!$D:$D,$C706)&gt;0,"OK","No such PO line"))</f>
        <v/>
      </c>
    </row>
    <row r="707" spans="1:7" x14ac:dyDescent="0.3">
      <c r="A707" s="17"/>
      <c r="B707" s="16"/>
      <c r="C707" s="16"/>
      <c r="D707" s="18"/>
      <c r="E707" s="16"/>
      <c r="F707" s="16"/>
      <c r="G707" s="22" t="str">
        <f>IF($B707="","",IF(COUNTIFS(Orders!$A:$A,$B707,Orders!$D:$D,$C707)&gt;0,"OK","No such PO line"))</f>
        <v/>
      </c>
    </row>
    <row r="708" spans="1:7" x14ac:dyDescent="0.3">
      <c r="A708" s="17"/>
      <c r="B708" s="16"/>
      <c r="C708" s="16"/>
      <c r="D708" s="18"/>
      <c r="E708" s="16"/>
      <c r="F708" s="16"/>
      <c r="G708" s="22" t="str">
        <f>IF($B708="","",IF(COUNTIFS(Orders!$A:$A,$B708,Orders!$D:$D,$C708)&gt;0,"OK","No such PO line"))</f>
        <v/>
      </c>
    </row>
    <row r="709" spans="1:7" x14ac:dyDescent="0.3">
      <c r="A709" s="17"/>
      <c r="B709" s="16"/>
      <c r="C709" s="16"/>
      <c r="D709" s="18"/>
      <c r="E709" s="16"/>
      <c r="F709" s="16"/>
      <c r="G709" s="22" t="str">
        <f>IF($B709="","",IF(COUNTIFS(Orders!$A:$A,$B709,Orders!$D:$D,$C709)&gt;0,"OK","No such PO line"))</f>
        <v/>
      </c>
    </row>
    <row r="710" spans="1:7" x14ac:dyDescent="0.3">
      <c r="A710" s="17"/>
      <c r="B710" s="16"/>
      <c r="C710" s="16"/>
      <c r="D710" s="18"/>
      <c r="E710" s="16"/>
      <c r="F710" s="16"/>
      <c r="G710" s="22" t="str">
        <f>IF($B710="","",IF(COUNTIFS(Orders!$A:$A,$B710,Orders!$D:$D,$C710)&gt;0,"OK","No such PO line"))</f>
        <v/>
      </c>
    </row>
    <row r="711" spans="1:7" x14ac:dyDescent="0.3">
      <c r="A711" s="17"/>
      <c r="B711" s="16"/>
      <c r="C711" s="16"/>
      <c r="D711" s="18"/>
      <c r="E711" s="16"/>
      <c r="F711" s="16"/>
      <c r="G711" s="22" t="str">
        <f>IF($B711="","",IF(COUNTIFS(Orders!$A:$A,$B711,Orders!$D:$D,$C711)&gt;0,"OK","No such PO line"))</f>
        <v/>
      </c>
    </row>
    <row r="712" spans="1:7" x14ac:dyDescent="0.3">
      <c r="A712" s="17"/>
      <c r="B712" s="16"/>
      <c r="C712" s="16"/>
      <c r="D712" s="18"/>
      <c r="E712" s="16"/>
      <c r="F712" s="16"/>
      <c r="G712" s="22" t="str">
        <f>IF($B712="","",IF(COUNTIFS(Orders!$A:$A,$B712,Orders!$D:$D,$C712)&gt;0,"OK","No such PO line"))</f>
        <v/>
      </c>
    </row>
    <row r="713" spans="1:7" x14ac:dyDescent="0.3">
      <c r="A713" s="17"/>
      <c r="B713" s="16"/>
      <c r="C713" s="16"/>
      <c r="D713" s="18"/>
      <c r="E713" s="16"/>
      <c r="F713" s="16"/>
      <c r="G713" s="22" t="str">
        <f>IF($B713="","",IF(COUNTIFS(Orders!$A:$A,$B713,Orders!$D:$D,$C713)&gt;0,"OK","No such PO line"))</f>
        <v/>
      </c>
    </row>
    <row r="714" spans="1:7" x14ac:dyDescent="0.3">
      <c r="A714" s="17"/>
      <c r="B714" s="16"/>
      <c r="C714" s="16"/>
      <c r="D714" s="18"/>
      <c r="E714" s="16"/>
      <c r="F714" s="16"/>
      <c r="G714" s="22" t="str">
        <f>IF($B714="","",IF(COUNTIFS(Orders!$A:$A,$B714,Orders!$D:$D,$C714)&gt;0,"OK","No such PO line"))</f>
        <v/>
      </c>
    </row>
    <row r="715" spans="1:7" x14ac:dyDescent="0.3">
      <c r="A715" s="17"/>
      <c r="B715" s="16"/>
      <c r="C715" s="16"/>
      <c r="D715" s="18"/>
      <c r="E715" s="16"/>
      <c r="F715" s="16"/>
      <c r="G715" s="22" t="str">
        <f>IF($B715="","",IF(COUNTIFS(Orders!$A:$A,$B715,Orders!$D:$D,$C715)&gt;0,"OK","No such PO line"))</f>
        <v/>
      </c>
    </row>
    <row r="716" spans="1:7" x14ac:dyDescent="0.3">
      <c r="A716" s="17"/>
      <c r="B716" s="16"/>
      <c r="C716" s="16"/>
      <c r="D716" s="18"/>
      <c r="E716" s="16"/>
      <c r="F716" s="16"/>
      <c r="G716" s="22" t="str">
        <f>IF($B716="","",IF(COUNTIFS(Orders!$A:$A,$B716,Orders!$D:$D,$C716)&gt;0,"OK","No such PO line"))</f>
        <v/>
      </c>
    </row>
    <row r="717" spans="1:7" x14ac:dyDescent="0.3">
      <c r="A717" s="17"/>
      <c r="B717" s="16"/>
      <c r="C717" s="16"/>
      <c r="D717" s="18"/>
      <c r="E717" s="16"/>
      <c r="F717" s="16"/>
      <c r="G717" s="22" t="str">
        <f>IF($B717="","",IF(COUNTIFS(Orders!$A:$A,$B717,Orders!$D:$D,$C717)&gt;0,"OK","No such PO line"))</f>
        <v/>
      </c>
    </row>
    <row r="718" spans="1:7" x14ac:dyDescent="0.3">
      <c r="A718" s="17"/>
      <c r="B718" s="16"/>
      <c r="C718" s="16"/>
      <c r="D718" s="18"/>
      <c r="E718" s="16"/>
      <c r="F718" s="16"/>
      <c r="G718" s="22" t="str">
        <f>IF($B718="","",IF(COUNTIFS(Orders!$A:$A,$B718,Orders!$D:$D,$C718)&gt;0,"OK","No such PO line"))</f>
        <v/>
      </c>
    </row>
    <row r="719" spans="1:7" x14ac:dyDescent="0.3">
      <c r="A719" s="17"/>
      <c r="B719" s="16"/>
      <c r="C719" s="16"/>
      <c r="D719" s="18"/>
      <c r="E719" s="16"/>
      <c r="F719" s="16"/>
      <c r="G719" s="22" t="str">
        <f>IF($B719="","",IF(COUNTIFS(Orders!$A:$A,$B719,Orders!$D:$D,$C719)&gt;0,"OK","No such PO line"))</f>
        <v/>
      </c>
    </row>
    <row r="720" spans="1:7" x14ac:dyDescent="0.3">
      <c r="A720" s="17"/>
      <c r="B720" s="16"/>
      <c r="C720" s="16"/>
      <c r="D720" s="18"/>
      <c r="E720" s="16"/>
      <c r="F720" s="16"/>
      <c r="G720" s="22" t="str">
        <f>IF($B720="","",IF(COUNTIFS(Orders!$A:$A,$B720,Orders!$D:$D,$C720)&gt;0,"OK","No such PO line"))</f>
        <v/>
      </c>
    </row>
    <row r="721" spans="1:7" x14ac:dyDescent="0.3">
      <c r="A721" s="17"/>
      <c r="B721" s="16"/>
      <c r="C721" s="16"/>
      <c r="D721" s="18"/>
      <c r="E721" s="16"/>
      <c r="F721" s="16"/>
      <c r="G721" s="22" t="str">
        <f>IF($B721="","",IF(COUNTIFS(Orders!$A:$A,$B721,Orders!$D:$D,$C721)&gt;0,"OK","No such PO line"))</f>
        <v/>
      </c>
    </row>
    <row r="722" spans="1:7" x14ac:dyDescent="0.3">
      <c r="A722" s="17"/>
      <c r="B722" s="16"/>
      <c r="C722" s="16"/>
      <c r="D722" s="18"/>
      <c r="E722" s="16"/>
      <c r="F722" s="16"/>
      <c r="G722" s="22" t="str">
        <f>IF($B722="","",IF(COUNTIFS(Orders!$A:$A,$B722,Orders!$D:$D,$C722)&gt;0,"OK","No such PO line"))</f>
        <v/>
      </c>
    </row>
    <row r="723" spans="1:7" x14ac:dyDescent="0.3">
      <c r="A723" s="17"/>
      <c r="B723" s="16"/>
      <c r="C723" s="16"/>
      <c r="D723" s="18"/>
      <c r="E723" s="16"/>
      <c r="F723" s="16"/>
      <c r="G723" s="22" t="str">
        <f>IF($B723="","",IF(COUNTIFS(Orders!$A:$A,$B723,Orders!$D:$D,$C723)&gt;0,"OK","No such PO line"))</f>
        <v/>
      </c>
    </row>
    <row r="724" spans="1:7" x14ac:dyDescent="0.3">
      <c r="A724" s="17"/>
      <c r="B724" s="16"/>
      <c r="C724" s="16"/>
      <c r="D724" s="18"/>
      <c r="E724" s="16"/>
      <c r="F724" s="16"/>
      <c r="G724" s="22" t="str">
        <f>IF($B724="","",IF(COUNTIFS(Orders!$A:$A,$B724,Orders!$D:$D,$C724)&gt;0,"OK","No such PO line"))</f>
        <v/>
      </c>
    </row>
    <row r="725" spans="1:7" x14ac:dyDescent="0.3">
      <c r="A725" s="17"/>
      <c r="B725" s="16"/>
      <c r="C725" s="16"/>
      <c r="D725" s="18"/>
      <c r="E725" s="16"/>
      <c r="F725" s="16"/>
      <c r="G725" s="22" t="str">
        <f>IF($B725="","",IF(COUNTIFS(Orders!$A:$A,$B725,Orders!$D:$D,$C725)&gt;0,"OK","No such PO line"))</f>
        <v/>
      </c>
    </row>
    <row r="726" spans="1:7" x14ac:dyDescent="0.3">
      <c r="A726" s="17"/>
      <c r="B726" s="16"/>
      <c r="C726" s="16"/>
      <c r="D726" s="18"/>
      <c r="E726" s="16"/>
      <c r="F726" s="16"/>
      <c r="G726" s="22" t="str">
        <f>IF($B726="","",IF(COUNTIFS(Orders!$A:$A,$B726,Orders!$D:$D,$C726)&gt;0,"OK","No such PO line"))</f>
        <v/>
      </c>
    </row>
    <row r="727" spans="1:7" x14ac:dyDescent="0.3">
      <c r="A727" s="17"/>
      <c r="B727" s="16"/>
      <c r="C727" s="16"/>
      <c r="D727" s="18"/>
      <c r="E727" s="16"/>
      <c r="F727" s="16"/>
      <c r="G727" s="22" t="str">
        <f>IF($B727="","",IF(COUNTIFS(Orders!$A:$A,$B727,Orders!$D:$D,$C727)&gt;0,"OK","No such PO line"))</f>
        <v/>
      </c>
    </row>
    <row r="728" spans="1:7" x14ac:dyDescent="0.3">
      <c r="A728" s="17"/>
      <c r="B728" s="16"/>
      <c r="C728" s="16"/>
      <c r="D728" s="18"/>
      <c r="E728" s="16"/>
      <c r="F728" s="16"/>
      <c r="G728" s="22" t="str">
        <f>IF($B728="","",IF(COUNTIFS(Orders!$A:$A,$B728,Orders!$D:$D,$C728)&gt;0,"OK","No such PO line"))</f>
        <v/>
      </c>
    </row>
    <row r="729" spans="1:7" x14ac:dyDescent="0.3">
      <c r="A729" s="17"/>
      <c r="B729" s="16"/>
      <c r="C729" s="16"/>
      <c r="D729" s="18"/>
      <c r="E729" s="16"/>
      <c r="F729" s="16"/>
      <c r="G729" s="22" t="str">
        <f>IF($B729="","",IF(COUNTIFS(Orders!$A:$A,$B729,Orders!$D:$D,$C729)&gt;0,"OK","No such PO line"))</f>
        <v/>
      </c>
    </row>
    <row r="730" spans="1:7" x14ac:dyDescent="0.3">
      <c r="A730" s="17"/>
      <c r="B730" s="16"/>
      <c r="C730" s="16"/>
      <c r="D730" s="18"/>
      <c r="E730" s="16"/>
      <c r="F730" s="16"/>
      <c r="G730" s="22" t="str">
        <f>IF($B730="","",IF(COUNTIFS(Orders!$A:$A,$B730,Orders!$D:$D,$C730)&gt;0,"OK","No such PO line"))</f>
        <v/>
      </c>
    </row>
    <row r="731" spans="1:7" x14ac:dyDescent="0.3">
      <c r="A731" s="17"/>
      <c r="B731" s="16"/>
      <c r="C731" s="16"/>
      <c r="D731" s="18"/>
      <c r="E731" s="16"/>
      <c r="F731" s="16"/>
      <c r="G731" s="22" t="str">
        <f>IF($B731="","",IF(COUNTIFS(Orders!$A:$A,$B731,Orders!$D:$D,$C731)&gt;0,"OK","No such PO line"))</f>
        <v/>
      </c>
    </row>
    <row r="732" spans="1:7" x14ac:dyDescent="0.3">
      <c r="A732" s="17"/>
      <c r="B732" s="16"/>
      <c r="C732" s="16"/>
      <c r="D732" s="18"/>
      <c r="E732" s="16"/>
      <c r="F732" s="16"/>
      <c r="G732" s="22" t="str">
        <f>IF($B732="","",IF(COUNTIFS(Orders!$A:$A,$B732,Orders!$D:$D,$C732)&gt;0,"OK","No such PO line"))</f>
        <v/>
      </c>
    </row>
    <row r="733" spans="1:7" x14ac:dyDescent="0.3">
      <c r="A733" s="17"/>
      <c r="B733" s="16"/>
      <c r="C733" s="16"/>
      <c r="D733" s="18"/>
      <c r="E733" s="16"/>
      <c r="F733" s="16"/>
      <c r="G733" s="22" t="str">
        <f>IF($B733="","",IF(COUNTIFS(Orders!$A:$A,$B733,Orders!$D:$D,$C733)&gt;0,"OK","No such PO line"))</f>
        <v/>
      </c>
    </row>
    <row r="734" spans="1:7" x14ac:dyDescent="0.3">
      <c r="A734" s="17"/>
      <c r="B734" s="16"/>
      <c r="C734" s="16"/>
      <c r="D734" s="18"/>
      <c r="E734" s="16"/>
      <c r="F734" s="16"/>
      <c r="G734" s="22" t="str">
        <f>IF($B734="","",IF(COUNTIFS(Orders!$A:$A,$B734,Orders!$D:$D,$C734)&gt;0,"OK","No such PO line"))</f>
        <v/>
      </c>
    </row>
    <row r="735" spans="1:7" x14ac:dyDescent="0.3">
      <c r="A735" s="17"/>
      <c r="B735" s="16"/>
      <c r="C735" s="16"/>
      <c r="D735" s="18"/>
      <c r="E735" s="16"/>
      <c r="F735" s="16"/>
      <c r="G735" s="22" t="str">
        <f>IF($B735="","",IF(COUNTIFS(Orders!$A:$A,$B735,Orders!$D:$D,$C735)&gt;0,"OK","No such PO line"))</f>
        <v/>
      </c>
    </row>
    <row r="736" spans="1:7" x14ac:dyDescent="0.3">
      <c r="A736" s="17"/>
      <c r="B736" s="16"/>
      <c r="C736" s="16"/>
      <c r="D736" s="18"/>
      <c r="E736" s="16"/>
      <c r="F736" s="16"/>
      <c r="G736" s="22" t="str">
        <f>IF($B736="","",IF(COUNTIFS(Orders!$A:$A,$B736,Orders!$D:$D,$C736)&gt;0,"OK","No such PO line"))</f>
        <v/>
      </c>
    </row>
    <row r="737" spans="1:7" x14ac:dyDescent="0.3">
      <c r="A737" s="17"/>
      <c r="B737" s="16"/>
      <c r="C737" s="16"/>
      <c r="D737" s="18"/>
      <c r="E737" s="16"/>
      <c r="F737" s="16"/>
      <c r="G737" s="22" t="str">
        <f>IF($B737="","",IF(COUNTIFS(Orders!$A:$A,$B737,Orders!$D:$D,$C737)&gt;0,"OK","No such PO line"))</f>
        <v/>
      </c>
    </row>
    <row r="738" spans="1:7" x14ac:dyDescent="0.3">
      <c r="A738" s="17"/>
      <c r="B738" s="16"/>
      <c r="C738" s="16"/>
      <c r="D738" s="18"/>
      <c r="E738" s="16"/>
      <c r="F738" s="16"/>
      <c r="G738" s="22" t="str">
        <f>IF($B738="","",IF(COUNTIFS(Orders!$A:$A,$B738,Orders!$D:$D,$C738)&gt;0,"OK","No such PO line"))</f>
        <v/>
      </c>
    </row>
    <row r="739" spans="1:7" x14ac:dyDescent="0.3">
      <c r="A739" s="17"/>
      <c r="B739" s="16"/>
      <c r="C739" s="16"/>
      <c r="D739" s="18"/>
      <c r="E739" s="16"/>
      <c r="F739" s="16"/>
      <c r="G739" s="22" t="str">
        <f>IF($B739="","",IF(COUNTIFS(Orders!$A:$A,$B739,Orders!$D:$D,$C739)&gt;0,"OK","No such PO line"))</f>
        <v/>
      </c>
    </row>
    <row r="740" spans="1:7" x14ac:dyDescent="0.3">
      <c r="A740" s="17"/>
      <c r="B740" s="16"/>
      <c r="C740" s="16"/>
      <c r="D740" s="18"/>
      <c r="E740" s="16"/>
      <c r="F740" s="16"/>
      <c r="G740" s="22" t="str">
        <f>IF($B740="","",IF(COUNTIFS(Orders!$A:$A,$B740,Orders!$D:$D,$C740)&gt;0,"OK","No such PO line"))</f>
        <v/>
      </c>
    </row>
    <row r="741" spans="1:7" x14ac:dyDescent="0.3">
      <c r="A741" s="17"/>
      <c r="B741" s="16"/>
      <c r="C741" s="16"/>
      <c r="D741" s="18"/>
      <c r="E741" s="16"/>
      <c r="F741" s="16"/>
      <c r="G741" s="22" t="str">
        <f>IF($B741="","",IF(COUNTIFS(Orders!$A:$A,$B741,Orders!$D:$D,$C741)&gt;0,"OK","No such PO line"))</f>
        <v/>
      </c>
    </row>
    <row r="742" spans="1:7" x14ac:dyDescent="0.3">
      <c r="A742" s="17"/>
      <c r="B742" s="16"/>
      <c r="C742" s="16"/>
      <c r="D742" s="18"/>
      <c r="E742" s="16"/>
      <c r="F742" s="16"/>
      <c r="G742" s="22" t="str">
        <f>IF($B742="","",IF(COUNTIFS(Orders!$A:$A,$B742,Orders!$D:$D,$C742)&gt;0,"OK","No such PO line"))</f>
        <v/>
      </c>
    </row>
    <row r="743" spans="1:7" x14ac:dyDescent="0.3">
      <c r="A743" s="17"/>
      <c r="B743" s="16"/>
      <c r="C743" s="16"/>
      <c r="D743" s="18"/>
      <c r="E743" s="16"/>
      <c r="F743" s="16"/>
      <c r="G743" s="22" t="str">
        <f>IF($B743="","",IF(COUNTIFS(Orders!$A:$A,$B743,Orders!$D:$D,$C743)&gt;0,"OK","No such PO line"))</f>
        <v/>
      </c>
    </row>
    <row r="744" spans="1:7" x14ac:dyDescent="0.3">
      <c r="A744" s="17"/>
      <c r="B744" s="16"/>
      <c r="C744" s="16"/>
      <c r="D744" s="18"/>
      <c r="E744" s="16"/>
      <c r="F744" s="16"/>
      <c r="G744" s="22" t="str">
        <f>IF($B744="","",IF(COUNTIFS(Orders!$A:$A,$B744,Orders!$D:$D,$C744)&gt;0,"OK","No such PO line"))</f>
        <v/>
      </c>
    </row>
    <row r="745" spans="1:7" x14ac:dyDescent="0.3">
      <c r="A745" s="17"/>
      <c r="B745" s="16"/>
      <c r="C745" s="16"/>
      <c r="D745" s="18"/>
      <c r="E745" s="16"/>
      <c r="F745" s="16"/>
      <c r="G745" s="22" t="str">
        <f>IF($B745="","",IF(COUNTIFS(Orders!$A:$A,$B745,Orders!$D:$D,$C745)&gt;0,"OK","No such PO line"))</f>
        <v/>
      </c>
    </row>
    <row r="746" spans="1:7" x14ac:dyDescent="0.3">
      <c r="A746" s="17"/>
      <c r="B746" s="16"/>
      <c r="C746" s="16"/>
      <c r="D746" s="18"/>
      <c r="E746" s="16"/>
      <c r="F746" s="16"/>
      <c r="G746" s="22" t="str">
        <f>IF($B746="","",IF(COUNTIFS(Orders!$A:$A,$B746,Orders!$D:$D,$C746)&gt;0,"OK","No such PO line"))</f>
        <v/>
      </c>
    </row>
    <row r="747" spans="1:7" x14ac:dyDescent="0.3">
      <c r="A747" s="17"/>
      <c r="B747" s="16"/>
      <c r="C747" s="16"/>
      <c r="D747" s="18"/>
      <c r="E747" s="16"/>
      <c r="F747" s="16"/>
      <c r="G747" s="22" t="str">
        <f>IF($B747="","",IF(COUNTIFS(Orders!$A:$A,$B747,Orders!$D:$D,$C747)&gt;0,"OK","No such PO line"))</f>
        <v/>
      </c>
    </row>
    <row r="748" spans="1:7" x14ac:dyDescent="0.3">
      <c r="A748" s="17"/>
      <c r="B748" s="16"/>
      <c r="C748" s="16"/>
      <c r="D748" s="18"/>
      <c r="E748" s="16"/>
      <c r="F748" s="16"/>
      <c r="G748" s="22" t="str">
        <f>IF($B748="","",IF(COUNTIFS(Orders!$A:$A,$B748,Orders!$D:$D,$C748)&gt;0,"OK","No such PO line"))</f>
        <v/>
      </c>
    </row>
    <row r="749" spans="1:7" x14ac:dyDescent="0.3">
      <c r="A749" s="17"/>
      <c r="B749" s="16"/>
      <c r="C749" s="16"/>
      <c r="D749" s="18"/>
      <c r="E749" s="16"/>
      <c r="F749" s="16"/>
      <c r="G749" s="22" t="str">
        <f>IF($B749="","",IF(COUNTIFS(Orders!$A:$A,$B749,Orders!$D:$D,$C749)&gt;0,"OK","No such PO line"))</f>
        <v/>
      </c>
    </row>
    <row r="750" spans="1:7" x14ac:dyDescent="0.3">
      <c r="A750" s="17"/>
      <c r="B750" s="16"/>
      <c r="C750" s="16"/>
      <c r="D750" s="18"/>
      <c r="E750" s="16"/>
      <c r="F750" s="16"/>
      <c r="G750" s="22" t="str">
        <f>IF($B750="","",IF(COUNTIFS(Orders!$A:$A,$B750,Orders!$D:$D,$C750)&gt;0,"OK","No such PO line"))</f>
        <v/>
      </c>
    </row>
    <row r="751" spans="1:7" x14ac:dyDescent="0.3">
      <c r="A751" s="17"/>
      <c r="B751" s="16"/>
      <c r="C751" s="16"/>
      <c r="D751" s="18"/>
      <c r="E751" s="16"/>
      <c r="F751" s="16"/>
      <c r="G751" s="22" t="str">
        <f>IF($B751="","",IF(COUNTIFS(Orders!$A:$A,$B751,Orders!$D:$D,$C751)&gt;0,"OK","No such PO line"))</f>
        <v/>
      </c>
    </row>
    <row r="752" spans="1:7" x14ac:dyDescent="0.3">
      <c r="A752" s="17"/>
      <c r="B752" s="16"/>
      <c r="C752" s="16"/>
      <c r="D752" s="18"/>
      <c r="E752" s="16"/>
      <c r="F752" s="16"/>
      <c r="G752" s="22" t="str">
        <f>IF($B752="","",IF(COUNTIFS(Orders!$A:$A,$B752,Orders!$D:$D,$C752)&gt;0,"OK","No such PO line"))</f>
        <v/>
      </c>
    </row>
    <row r="753" spans="1:7" x14ac:dyDescent="0.3">
      <c r="A753" s="17"/>
      <c r="B753" s="16"/>
      <c r="C753" s="16"/>
      <c r="D753" s="18"/>
      <c r="E753" s="16"/>
      <c r="F753" s="16"/>
      <c r="G753" s="22" t="str">
        <f>IF($B753="","",IF(COUNTIFS(Orders!$A:$A,$B753,Orders!$D:$D,$C753)&gt;0,"OK","No such PO line"))</f>
        <v/>
      </c>
    </row>
    <row r="754" spans="1:7" x14ac:dyDescent="0.3">
      <c r="A754" s="17"/>
      <c r="B754" s="16"/>
      <c r="C754" s="16"/>
      <c r="D754" s="18"/>
      <c r="E754" s="16"/>
      <c r="F754" s="16"/>
      <c r="G754" s="22" t="str">
        <f>IF($B754="","",IF(COUNTIFS(Orders!$A:$A,$B754,Orders!$D:$D,$C754)&gt;0,"OK","No such PO line"))</f>
        <v/>
      </c>
    </row>
    <row r="755" spans="1:7" x14ac:dyDescent="0.3">
      <c r="A755" s="17"/>
      <c r="B755" s="16"/>
      <c r="C755" s="16"/>
      <c r="D755" s="18"/>
      <c r="E755" s="16"/>
      <c r="F755" s="16"/>
      <c r="G755" s="22" t="str">
        <f>IF($B755="","",IF(COUNTIFS(Orders!$A:$A,$B755,Orders!$D:$D,$C755)&gt;0,"OK","No such PO line"))</f>
        <v/>
      </c>
    </row>
    <row r="756" spans="1:7" x14ac:dyDescent="0.3">
      <c r="A756" s="17"/>
      <c r="B756" s="16"/>
      <c r="C756" s="16"/>
      <c r="D756" s="18"/>
      <c r="E756" s="16"/>
      <c r="F756" s="16"/>
      <c r="G756" s="22" t="str">
        <f>IF($B756="","",IF(COUNTIFS(Orders!$A:$A,$B756,Orders!$D:$D,$C756)&gt;0,"OK","No such PO line"))</f>
        <v/>
      </c>
    </row>
    <row r="757" spans="1:7" x14ac:dyDescent="0.3">
      <c r="A757" s="17"/>
      <c r="B757" s="16"/>
      <c r="C757" s="16"/>
      <c r="D757" s="18"/>
      <c r="E757" s="16"/>
      <c r="F757" s="16"/>
      <c r="G757" s="22" t="str">
        <f>IF($B757="","",IF(COUNTIFS(Orders!$A:$A,$B757,Orders!$D:$D,$C757)&gt;0,"OK","No such PO line"))</f>
        <v/>
      </c>
    </row>
    <row r="758" spans="1:7" x14ac:dyDescent="0.3">
      <c r="A758" s="17"/>
      <c r="B758" s="16"/>
      <c r="C758" s="16"/>
      <c r="D758" s="18"/>
      <c r="E758" s="16"/>
      <c r="F758" s="16"/>
      <c r="G758" s="22" t="str">
        <f>IF($B758="","",IF(COUNTIFS(Orders!$A:$A,$B758,Orders!$D:$D,$C758)&gt;0,"OK","No such PO line"))</f>
        <v/>
      </c>
    </row>
    <row r="759" spans="1:7" x14ac:dyDescent="0.3">
      <c r="A759" s="17"/>
      <c r="B759" s="16"/>
      <c r="C759" s="16"/>
      <c r="D759" s="18"/>
      <c r="E759" s="16"/>
      <c r="F759" s="16"/>
      <c r="G759" s="22" t="str">
        <f>IF($B759="","",IF(COUNTIFS(Orders!$A:$A,$B759,Orders!$D:$D,$C759)&gt;0,"OK","No such PO line"))</f>
        <v/>
      </c>
    </row>
    <row r="760" spans="1:7" x14ac:dyDescent="0.3">
      <c r="A760" s="17"/>
      <c r="B760" s="16"/>
      <c r="C760" s="16"/>
      <c r="D760" s="18"/>
      <c r="E760" s="16"/>
      <c r="F760" s="16"/>
      <c r="G760" s="22" t="str">
        <f>IF($B760="","",IF(COUNTIFS(Orders!$A:$A,$B760,Orders!$D:$D,$C760)&gt;0,"OK","No such PO line"))</f>
        <v/>
      </c>
    </row>
    <row r="761" spans="1:7" x14ac:dyDescent="0.3">
      <c r="A761" s="17"/>
      <c r="B761" s="16"/>
      <c r="C761" s="16"/>
      <c r="D761" s="18"/>
      <c r="E761" s="16"/>
      <c r="F761" s="16"/>
      <c r="G761" s="22" t="str">
        <f>IF($B761="","",IF(COUNTIFS(Orders!$A:$A,$B761,Orders!$D:$D,$C761)&gt;0,"OK","No such PO line"))</f>
        <v/>
      </c>
    </row>
    <row r="762" spans="1:7" x14ac:dyDescent="0.3">
      <c r="A762" s="17"/>
      <c r="B762" s="16"/>
      <c r="C762" s="16"/>
      <c r="D762" s="18"/>
      <c r="E762" s="16"/>
      <c r="F762" s="16"/>
      <c r="G762" s="22" t="str">
        <f>IF($B762="","",IF(COUNTIFS(Orders!$A:$A,$B762,Orders!$D:$D,$C762)&gt;0,"OK","No such PO line"))</f>
        <v/>
      </c>
    </row>
    <row r="763" spans="1:7" x14ac:dyDescent="0.3">
      <c r="A763" s="17"/>
      <c r="B763" s="16"/>
      <c r="C763" s="16"/>
      <c r="D763" s="18"/>
      <c r="E763" s="16"/>
      <c r="F763" s="16"/>
      <c r="G763" s="22" t="str">
        <f>IF($B763="","",IF(COUNTIFS(Orders!$A:$A,$B763,Orders!$D:$D,$C763)&gt;0,"OK","No such PO line"))</f>
        <v/>
      </c>
    </row>
    <row r="764" spans="1:7" x14ac:dyDescent="0.3">
      <c r="A764" s="17"/>
      <c r="B764" s="16"/>
      <c r="C764" s="16"/>
      <c r="D764" s="18"/>
      <c r="E764" s="16"/>
      <c r="F764" s="16"/>
      <c r="G764" s="22" t="str">
        <f>IF($B764="","",IF(COUNTIFS(Orders!$A:$A,$B764,Orders!$D:$D,$C764)&gt;0,"OK","No such PO line"))</f>
        <v/>
      </c>
    </row>
    <row r="765" spans="1:7" x14ac:dyDescent="0.3">
      <c r="A765" s="17"/>
      <c r="B765" s="16"/>
      <c r="C765" s="16"/>
      <c r="D765" s="18"/>
      <c r="E765" s="16"/>
      <c r="F765" s="16"/>
      <c r="G765" s="22" t="str">
        <f>IF($B765="","",IF(COUNTIFS(Orders!$A:$A,$B765,Orders!$D:$D,$C765)&gt;0,"OK","No such PO line"))</f>
        <v/>
      </c>
    </row>
    <row r="766" spans="1:7" x14ac:dyDescent="0.3">
      <c r="A766" s="17"/>
      <c r="B766" s="16"/>
      <c r="C766" s="16"/>
      <c r="D766" s="18"/>
      <c r="E766" s="16"/>
      <c r="F766" s="16"/>
      <c r="G766" s="22" t="str">
        <f>IF($B766="","",IF(COUNTIFS(Orders!$A:$A,$B766,Orders!$D:$D,$C766)&gt;0,"OK","No such PO line"))</f>
        <v/>
      </c>
    </row>
    <row r="767" spans="1:7" x14ac:dyDescent="0.3">
      <c r="A767" s="17"/>
      <c r="B767" s="16"/>
      <c r="C767" s="16"/>
      <c r="D767" s="18"/>
      <c r="E767" s="16"/>
      <c r="F767" s="16"/>
      <c r="G767" s="22" t="str">
        <f>IF($B767="","",IF(COUNTIFS(Orders!$A:$A,$B767,Orders!$D:$D,$C767)&gt;0,"OK","No such PO line"))</f>
        <v/>
      </c>
    </row>
    <row r="768" spans="1:7" x14ac:dyDescent="0.3">
      <c r="A768" s="17"/>
      <c r="B768" s="16"/>
      <c r="C768" s="16"/>
      <c r="D768" s="18"/>
      <c r="E768" s="16"/>
      <c r="F768" s="16"/>
      <c r="G768" s="22" t="str">
        <f>IF($B768="","",IF(COUNTIFS(Orders!$A:$A,$B768,Orders!$D:$D,$C768)&gt;0,"OK","No such PO line"))</f>
        <v/>
      </c>
    </row>
    <row r="769" spans="1:7" x14ac:dyDescent="0.3">
      <c r="A769" s="17"/>
      <c r="B769" s="16"/>
      <c r="C769" s="16"/>
      <c r="D769" s="18"/>
      <c r="E769" s="16"/>
      <c r="F769" s="16"/>
      <c r="G769" s="22" t="str">
        <f>IF($B769="","",IF(COUNTIFS(Orders!$A:$A,$B769,Orders!$D:$D,$C769)&gt;0,"OK","No such PO line"))</f>
        <v/>
      </c>
    </row>
    <row r="770" spans="1:7" x14ac:dyDescent="0.3">
      <c r="A770" s="17"/>
      <c r="B770" s="16"/>
      <c r="C770" s="16"/>
      <c r="D770" s="18"/>
      <c r="E770" s="16"/>
      <c r="F770" s="16"/>
      <c r="G770" s="22" t="str">
        <f>IF($B770="","",IF(COUNTIFS(Orders!$A:$A,$B770,Orders!$D:$D,$C770)&gt;0,"OK","No such PO line"))</f>
        <v/>
      </c>
    </row>
    <row r="771" spans="1:7" x14ac:dyDescent="0.3">
      <c r="A771" s="17"/>
      <c r="B771" s="16"/>
      <c r="C771" s="16"/>
      <c r="D771" s="18"/>
      <c r="E771" s="16"/>
      <c r="F771" s="16"/>
      <c r="G771" s="22" t="str">
        <f>IF($B771="","",IF(COUNTIFS(Orders!$A:$A,$B771,Orders!$D:$D,$C771)&gt;0,"OK","No such PO line"))</f>
        <v/>
      </c>
    </row>
    <row r="772" spans="1:7" x14ac:dyDescent="0.3">
      <c r="A772" s="17"/>
      <c r="B772" s="16"/>
      <c r="C772" s="16"/>
      <c r="D772" s="18"/>
      <c r="E772" s="16"/>
      <c r="F772" s="16"/>
      <c r="G772" s="22" t="str">
        <f>IF($B772="","",IF(COUNTIFS(Orders!$A:$A,$B772,Orders!$D:$D,$C772)&gt;0,"OK","No such PO line"))</f>
        <v/>
      </c>
    </row>
    <row r="773" spans="1:7" x14ac:dyDescent="0.3">
      <c r="A773" s="17"/>
      <c r="B773" s="16"/>
      <c r="C773" s="16"/>
      <c r="D773" s="18"/>
      <c r="E773" s="16"/>
      <c r="F773" s="16"/>
      <c r="G773" s="22" t="str">
        <f>IF($B773="","",IF(COUNTIFS(Orders!$A:$A,$B773,Orders!$D:$D,$C773)&gt;0,"OK","No such PO line"))</f>
        <v/>
      </c>
    </row>
    <row r="774" spans="1:7" x14ac:dyDescent="0.3">
      <c r="A774" s="17"/>
      <c r="B774" s="16"/>
      <c r="C774" s="16"/>
      <c r="D774" s="18"/>
      <c r="E774" s="16"/>
      <c r="F774" s="16"/>
      <c r="G774" s="22" t="str">
        <f>IF($B774="","",IF(COUNTIFS(Orders!$A:$A,$B774,Orders!$D:$D,$C774)&gt;0,"OK","No such PO line"))</f>
        <v/>
      </c>
    </row>
    <row r="775" spans="1:7" x14ac:dyDescent="0.3">
      <c r="A775" s="17"/>
      <c r="B775" s="16"/>
      <c r="C775" s="16"/>
      <c r="D775" s="18"/>
      <c r="E775" s="16"/>
      <c r="F775" s="16"/>
      <c r="G775" s="22" t="str">
        <f>IF($B775="","",IF(COUNTIFS(Orders!$A:$A,$B775,Orders!$D:$D,$C775)&gt;0,"OK","No such PO line"))</f>
        <v/>
      </c>
    </row>
    <row r="776" spans="1:7" x14ac:dyDescent="0.3">
      <c r="A776" s="17"/>
      <c r="B776" s="16"/>
      <c r="C776" s="16"/>
      <c r="D776" s="18"/>
      <c r="E776" s="16"/>
      <c r="F776" s="16"/>
      <c r="G776" s="22" t="str">
        <f>IF($B776="","",IF(COUNTIFS(Orders!$A:$A,$B776,Orders!$D:$D,$C776)&gt;0,"OK","No such PO line"))</f>
        <v/>
      </c>
    </row>
    <row r="777" spans="1:7" x14ac:dyDescent="0.3">
      <c r="A777" s="17"/>
      <c r="B777" s="16"/>
      <c r="C777" s="16"/>
      <c r="D777" s="18"/>
      <c r="E777" s="16"/>
      <c r="F777" s="16"/>
      <c r="G777" s="22" t="str">
        <f>IF($B777="","",IF(COUNTIFS(Orders!$A:$A,$B777,Orders!$D:$D,$C777)&gt;0,"OK","No such PO line"))</f>
        <v/>
      </c>
    </row>
    <row r="778" spans="1:7" x14ac:dyDescent="0.3">
      <c r="A778" s="17"/>
      <c r="B778" s="16"/>
      <c r="C778" s="16"/>
      <c r="D778" s="18"/>
      <c r="E778" s="16"/>
      <c r="F778" s="16"/>
      <c r="G778" s="22" t="str">
        <f>IF($B778="","",IF(COUNTIFS(Orders!$A:$A,$B778,Orders!$D:$D,$C778)&gt;0,"OK","No such PO line"))</f>
        <v/>
      </c>
    </row>
    <row r="779" spans="1:7" x14ac:dyDescent="0.3">
      <c r="A779" s="17"/>
      <c r="B779" s="16"/>
      <c r="C779" s="16"/>
      <c r="D779" s="18"/>
      <c r="E779" s="16"/>
      <c r="F779" s="16"/>
      <c r="G779" s="22" t="str">
        <f>IF($B779="","",IF(COUNTIFS(Orders!$A:$A,$B779,Orders!$D:$D,$C779)&gt;0,"OK","No such PO line"))</f>
        <v/>
      </c>
    </row>
    <row r="780" spans="1:7" x14ac:dyDescent="0.3">
      <c r="A780" s="17"/>
      <c r="B780" s="16"/>
      <c r="C780" s="16"/>
      <c r="D780" s="18"/>
      <c r="E780" s="16"/>
      <c r="F780" s="16"/>
      <c r="G780" s="22" t="str">
        <f>IF($B780="","",IF(COUNTIFS(Orders!$A:$A,$B780,Orders!$D:$D,$C780)&gt;0,"OK","No such PO line"))</f>
        <v/>
      </c>
    </row>
    <row r="781" spans="1:7" x14ac:dyDescent="0.3">
      <c r="A781" s="17"/>
      <c r="B781" s="16"/>
      <c r="C781" s="16"/>
      <c r="D781" s="18"/>
      <c r="E781" s="16"/>
      <c r="F781" s="16"/>
      <c r="G781" s="22" t="str">
        <f>IF($B781="","",IF(COUNTIFS(Orders!$A:$A,$B781,Orders!$D:$D,$C781)&gt;0,"OK","No such PO line"))</f>
        <v/>
      </c>
    </row>
    <row r="782" spans="1:7" x14ac:dyDescent="0.3">
      <c r="A782" s="17"/>
      <c r="B782" s="16"/>
      <c r="C782" s="16"/>
      <c r="D782" s="18"/>
      <c r="E782" s="16"/>
      <c r="F782" s="16"/>
      <c r="G782" s="22" t="str">
        <f>IF($B782="","",IF(COUNTIFS(Orders!$A:$A,$B782,Orders!$D:$D,$C782)&gt;0,"OK","No such PO line"))</f>
        <v/>
      </c>
    </row>
    <row r="783" spans="1:7" x14ac:dyDescent="0.3">
      <c r="A783" s="17"/>
      <c r="B783" s="16"/>
      <c r="C783" s="16"/>
      <c r="D783" s="18"/>
      <c r="E783" s="16"/>
      <c r="F783" s="16"/>
      <c r="G783" s="22" t="str">
        <f>IF($B783="","",IF(COUNTIFS(Orders!$A:$A,$B783,Orders!$D:$D,$C783)&gt;0,"OK","No such PO line"))</f>
        <v/>
      </c>
    </row>
    <row r="784" spans="1:7" x14ac:dyDescent="0.3">
      <c r="A784" s="17"/>
      <c r="B784" s="16"/>
      <c r="C784" s="16"/>
      <c r="D784" s="18"/>
      <c r="E784" s="16"/>
      <c r="F784" s="16"/>
      <c r="G784" s="22" t="str">
        <f>IF($B784="","",IF(COUNTIFS(Orders!$A:$A,$B784,Orders!$D:$D,$C784)&gt;0,"OK","No such PO line"))</f>
        <v/>
      </c>
    </row>
    <row r="785" spans="1:7" x14ac:dyDescent="0.3">
      <c r="A785" s="17"/>
      <c r="B785" s="16"/>
      <c r="C785" s="16"/>
      <c r="D785" s="18"/>
      <c r="E785" s="16"/>
      <c r="F785" s="16"/>
      <c r="G785" s="22" t="str">
        <f>IF($B785="","",IF(COUNTIFS(Orders!$A:$A,$B785,Orders!$D:$D,$C785)&gt;0,"OK","No such PO line"))</f>
        <v/>
      </c>
    </row>
    <row r="786" spans="1:7" x14ac:dyDescent="0.3">
      <c r="A786" s="17"/>
      <c r="B786" s="16"/>
      <c r="C786" s="16"/>
      <c r="D786" s="18"/>
      <c r="E786" s="16"/>
      <c r="F786" s="16"/>
      <c r="G786" s="22" t="str">
        <f>IF($B786="","",IF(COUNTIFS(Orders!$A:$A,$B786,Orders!$D:$D,$C786)&gt;0,"OK","No such PO line"))</f>
        <v/>
      </c>
    </row>
    <row r="787" spans="1:7" x14ac:dyDescent="0.3">
      <c r="A787" s="17"/>
      <c r="B787" s="16"/>
      <c r="C787" s="16"/>
      <c r="D787" s="18"/>
      <c r="E787" s="16"/>
      <c r="F787" s="16"/>
      <c r="G787" s="22" t="str">
        <f>IF($B787="","",IF(COUNTIFS(Orders!$A:$A,$B787,Orders!$D:$D,$C787)&gt;0,"OK","No such PO line"))</f>
        <v/>
      </c>
    </row>
    <row r="788" spans="1:7" x14ac:dyDescent="0.3">
      <c r="A788" s="17"/>
      <c r="B788" s="16"/>
      <c r="C788" s="16"/>
      <c r="D788" s="18"/>
      <c r="E788" s="16"/>
      <c r="F788" s="16"/>
      <c r="G788" s="22" t="str">
        <f>IF($B788="","",IF(COUNTIFS(Orders!$A:$A,$B788,Orders!$D:$D,$C788)&gt;0,"OK","No such PO line"))</f>
        <v/>
      </c>
    </row>
    <row r="789" spans="1:7" x14ac:dyDescent="0.3">
      <c r="A789" s="17"/>
      <c r="B789" s="16"/>
      <c r="C789" s="16"/>
      <c r="D789" s="18"/>
      <c r="E789" s="16"/>
      <c r="F789" s="16"/>
      <c r="G789" s="22" t="str">
        <f>IF($B789="","",IF(COUNTIFS(Orders!$A:$A,$B789,Orders!$D:$D,$C789)&gt;0,"OK","No such PO line"))</f>
        <v/>
      </c>
    </row>
    <row r="790" spans="1:7" x14ac:dyDescent="0.3">
      <c r="A790" s="17"/>
      <c r="B790" s="16"/>
      <c r="C790" s="16"/>
      <c r="D790" s="18"/>
      <c r="E790" s="16"/>
      <c r="F790" s="16"/>
      <c r="G790" s="22" t="str">
        <f>IF($B790="","",IF(COUNTIFS(Orders!$A:$A,$B790,Orders!$D:$D,$C790)&gt;0,"OK","No such PO line"))</f>
        <v/>
      </c>
    </row>
    <row r="791" spans="1:7" x14ac:dyDescent="0.3">
      <c r="A791" s="17"/>
      <c r="B791" s="16"/>
      <c r="C791" s="16"/>
      <c r="D791" s="18"/>
      <c r="E791" s="16"/>
      <c r="F791" s="16"/>
      <c r="G791" s="22" t="str">
        <f>IF($B791="","",IF(COUNTIFS(Orders!$A:$A,$B791,Orders!$D:$D,$C791)&gt;0,"OK","No such PO line"))</f>
        <v/>
      </c>
    </row>
    <row r="792" spans="1:7" x14ac:dyDescent="0.3">
      <c r="A792" s="17"/>
      <c r="B792" s="16"/>
      <c r="C792" s="16"/>
      <c r="D792" s="18"/>
      <c r="E792" s="16"/>
      <c r="F792" s="16"/>
      <c r="G792" s="22" t="str">
        <f>IF($B792="","",IF(COUNTIFS(Orders!$A:$A,$B792,Orders!$D:$D,$C792)&gt;0,"OK","No such PO line"))</f>
        <v/>
      </c>
    </row>
    <row r="793" spans="1:7" x14ac:dyDescent="0.3">
      <c r="A793" s="17"/>
      <c r="B793" s="16"/>
      <c r="C793" s="16"/>
      <c r="D793" s="18"/>
      <c r="E793" s="16"/>
      <c r="F793" s="16"/>
      <c r="G793" s="22" t="str">
        <f>IF($B793="","",IF(COUNTIFS(Orders!$A:$A,$B793,Orders!$D:$D,$C793)&gt;0,"OK","No such PO line"))</f>
        <v/>
      </c>
    </row>
    <row r="794" spans="1:7" x14ac:dyDescent="0.3">
      <c r="A794" s="17"/>
      <c r="B794" s="16"/>
      <c r="C794" s="16"/>
      <c r="D794" s="18"/>
      <c r="E794" s="16"/>
      <c r="F794" s="16"/>
      <c r="G794" s="22" t="str">
        <f>IF($B794="","",IF(COUNTIFS(Orders!$A:$A,$B794,Orders!$D:$D,$C794)&gt;0,"OK","No such PO line"))</f>
        <v/>
      </c>
    </row>
    <row r="795" spans="1:7" x14ac:dyDescent="0.3">
      <c r="A795" s="17"/>
      <c r="B795" s="16"/>
      <c r="C795" s="16"/>
      <c r="D795" s="18"/>
      <c r="E795" s="16"/>
      <c r="F795" s="16"/>
      <c r="G795" s="22" t="str">
        <f>IF($B795="","",IF(COUNTIFS(Orders!$A:$A,$B795,Orders!$D:$D,$C795)&gt;0,"OK","No such PO line"))</f>
        <v/>
      </c>
    </row>
    <row r="796" spans="1:7" x14ac:dyDescent="0.3">
      <c r="A796" s="17"/>
      <c r="B796" s="16"/>
      <c r="C796" s="16"/>
      <c r="D796" s="18"/>
      <c r="E796" s="16"/>
      <c r="F796" s="16"/>
      <c r="G796" s="22" t="str">
        <f>IF($B796="","",IF(COUNTIFS(Orders!$A:$A,$B796,Orders!$D:$D,$C796)&gt;0,"OK","No such PO line"))</f>
        <v/>
      </c>
    </row>
    <row r="797" spans="1:7" x14ac:dyDescent="0.3">
      <c r="A797" s="17"/>
      <c r="B797" s="16"/>
      <c r="C797" s="16"/>
      <c r="D797" s="18"/>
      <c r="E797" s="16"/>
      <c r="F797" s="16"/>
      <c r="G797" s="22" t="str">
        <f>IF($B797="","",IF(COUNTIFS(Orders!$A:$A,$B797,Orders!$D:$D,$C797)&gt;0,"OK","No such PO line"))</f>
        <v/>
      </c>
    </row>
    <row r="798" spans="1:7" x14ac:dyDescent="0.3">
      <c r="A798" s="17"/>
      <c r="B798" s="16"/>
      <c r="C798" s="16"/>
      <c r="D798" s="18"/>
      <c r="E798" s="16"/>
      <c r="F798" s="16"/>
      <c r="G798" s="22" t="str">
        <f>IF($B798="","",IF(COUNTIFS(Orders!$A:$A,$B798,Orders!$D:$D,$C798)&gt;0,"OK","No such PO line"))</f>
        <v/>
      </c>
    </row>
    <row r="799" spans="1:7" x14ac:dyDescent="0.3">
      <c r="A799" s="17"/>
      <c r="B799" s="16"/>
      <c r="C799" s="16"/>
      <c r="D799" s="18"/>
      <c r="E799" s="16"/>
      <c r="F799" s="16"/>
      <c r="G799" s="22" t="str">
        <f>IF($B799="","",IF(COUNTIFS(Orders!$A:$A,$B799,Orders!$D:$D,$C799)&gt;0,"OK","No such PO line"))</f>
        <v/>
      </c>
    </row>
    <row r="800" spans="1:7" x14ac:dyDescent="0.3">
      <c r="A800" s="17"/>
      <c r="B800" s="16"/>
      <c r="C800" s="16"/>
      <c r="D800" s="18"/>
      <c r="E800" s="16"/>
      <c r="F800" s="16"/>
      <c r="G800" s="22" t="str">
        <f>IF($B800="","",IF(COUNTIFS(Orders!$A:$A,$B800,Orders!$D:$D,$C800)&gt;0,"OK","No such PO line"))</f>
        <v/>
      </c>
    </row>
    <row r="801" spans="1:7" x14ac:dyDescent="0.3">
      <c r="A801" s="17"/>
      <c r="B801" s="16"/>
      <c r="C801" s="16"/>
      <c r="D801" s="18"/>
      <c r="E801" s="16"/>
      <c r="F801" s="16"/>
      <c r="G801" s="22" t="str">
        <f>IF($B801="","",IF(COUNTIFS(Orders!$A:$A,$B801,Orders!$D:$D,$C801)&gt;0,"OK","No such PO line"))</f>
        <v/>
      </c>
    </row>
    <row r="802" spans="1:7" x14ac:dyDescent="0.3">
      <c r="A802" s="17"/>
      <c r="B802" s="16"/>
      <c r="C802" s="16"/>
      <c r="D802" s="18"/>
      <c r="E802" s="16"/>
      <c r="F802" s="16"/>
      <c r="G802" s="22" t="str">
        <f>IF($B802="","",IF(COUNTIFS(Orders!$A:$A,$B802,Orders!$D:$D,$C802)&gt;0,"OK","No such PO line"))</f>
        <v/>
      </c>
    </row>
    <row r="803" spans="1:7" x14ac:dyDescent="0.3">
      <c r="A803" s="17"/>
      <c r="B803" s="16"/>
      <c r="C803" s="16"/>
      <c r="D803" s="18"/>
      <c r="E803" s="16"/>
      <c r="F803" s="16"/>
      <c r="G803" s="22" t="str">
        <f>IF($B803="","",IF(COUNTIFS(Orders!$A:$A,$B803,Orders!$D:$D,$C803)&gt;0,"OK","No such PO line"))</f>
        <v/>
      </c>
    </row>
    <row r="804" spans="1:7" x14ac:dyDescent="0.3">
      <c r="A804" s="17"/>
      <c r="B804" s="16"/>
      <c r="C804" s="16"/>
      <c r="D804" s="18"/>
      <c r="E804" s="16"/>
      <c r="F804" s="16"/>
      <c r="G804" s="22" t="str">
        <f>IF($B804="","",IF(COUNTIFS(Orders!$A:$A,$B804,Orders!$D:$D,$C804)&gt;0,"OK","No such PO line"))</f>
        <v/>
      </c>
    </row>
    <row r="805" spans="1:7" x14ac:dyDescent="0.3">
      <c r="A805" s="17"/>
      <c r="B805" s="16"/>
      <c r="C805" s="16"/>
      <c r="D805" s="18"/>
      <c r="E805" s="16"/>
      <c r="F805" s="16"/>
      <c r="G805" s="22" t="str">
        <f>IF($B805="","",IF(COUNTIFS(Orders!$A:$A,$B805,Orders!$D:$D,$C805)&gt;0,"OK","No such PO line"))</f>
        <v/>
      </c>
    </row>
    <row r="806" spans="1:7" x14ac:dyDescent="0.3">
      <c r="A806" s="17"/>
      <c r="B806" s="16"/>
      <c r="C806" s="16"/>
      <c r="D806" s="18"/>
      <c r="E806" s="16"/>
      <c r="F806" s="16"/>
      <c r="G806" s="22" t="str">
        <f>IF($B806="","",IF(COUNTIFS(Orders!$A:$A,$B806,Orders!$D:$D,$C806)&gt;0,"OK","No such PO line"))</f>
        <v/>
      </c>
    </row>
    <row r="807" spans="1:7" x14ac:dyDescent="0.3">
      <c r="A807" s="17"/>
      <c r="B807" s="16"/>
      <c r="C807" s="16"/>
      <c r="D807" s="18"/>
      <c r="E807" s="16"/>
      <c r="F807" s="16"/>
      <c r="G807" s="22" t="str">
        <f>IF($B807="","",IF(COUNTIFS(Orders!$A:$A,$B807,Orders!$D:$D,$C807)&gt;0,"OK","No such PO line"))</f>
        <v/>
      </c>
    </row>
    <row r="808" spans="1:7" x14ac:dyDescent="0.3">
      <c r="A808" s="17"/>
      <c r="B808" s="16"/>
      <c r="C808" s="16"/>
      <c r="D808" s="18"/>
      <c r="E808" s="16"/>
      <c r="F808" s="16"/>
      <c r="G808" s="22" t="str">
        <f>IF($B808="","",IF(COUNTIFS(Orders!$A:$A,$B808,Orders!$D:$D,$C808)&gt;0,"OK","No such PO line"))</f>
        <v/>
      </c>
    </row>
    <row r="809" spans="1:7" x14ac:dyDescent="0.3">
      <c r="A809" s="17"/>
      <c r="B809" s="16"/>
      <c r="C809" s="16"/>
      <c r="D809" s="18"/>
      <c r="E809" s="16"/>
      <c r="F809" s="16"/>
      <c r="G809" s="22" t="str">
        <f>IF($B809="","",IF(COUNTIFS(Orders!$A:$A,$B809,Orders!$D:$D,$C809)&gt;0,"OK","No such PO line"))</f>
        <v/>
      </c>
    </row>
    <row r="810" spans="1:7" x14ac:dyDescent="0.3">
      <c r="A810" s="17"/>
      <c r="B810" s="16"/>
      <c r="C810" s="16"/>
      <c r="D810" s="18"/>
      <c r="E810" s="16"/>
      <c r="F810" s="16"/>
      <c r="G810" s="22" t="str">
        <f>IF($B810="","",IF(COUNTIFS(Orders!$A:$A,$B810,Orders!$D:$D,$C810)&gt;0,"OK","No such PO line"))</f>
        <v/>
      </c>
    </row>
    <row r="811" spans="1:7" x14ac:dyDescent="0.3">
      <c r="A811" s="17"/>
      <c r="B811" s="16"/>
      <c r="C811" s="16"/>
      <c r="D811" s="18"/>
      <c r="E811" s="16"/>
      <c r="F811" s="16"/>
      <c r="G811" s="22" t="str">
        <f>IF($B811="","",IF(COUNTIFS(Orders!$A:$A,$B811,Orders!$D:$D,$C811)&gt;0,"OK","No such PO line"))</f>
        <v/>
      </c>
    </row>
    <row r="812" spans="1:7" x14ac:dyDescent="0.3">
      <c r="A812" s="17"/>
      <c r="B812" s="16"/>
      <c r="C812" s="16"/>
      <c r="D812" s="18"/>
      <c r="E812" s="16"/>
      <c r="F812" s="16"/>
      <c r="G812" s="22" t="str">
        <f>IF($B812="","",IF(COUNTIFS(Orders!$A:$A,$B812,Orders!$D:$D,$C812)&gt;0,"OK","No such PO line"))</f>
        <v/>
      </c>
    </row>
    <row r="813" spans="1:7" x14ac:dyDescent="0.3">
      <c r="A813" s="17"/>
      <c r="B813" s="16"/>
      <c r="C813" s="16"/>
      <c r="D813" s="18"/>
      <c r="E813" s="16"/>
      <c r="F813" s="16"/>
      <c r="G813" s="22" t="str">
        <f>IF($B813="","",IF(COUNTIFS(Orders!$A:$A,$B813,Orders!$D:$D,$C813)&gt;0,"OK","No such PO line"))</f>
        <v/>
      </c>
    </row>
    <row r="814" spans="1:7" x14ac:dyDescent="0.3">
      <c r="A814" s="17"/>
      <c r="B814" s="16"/>
      <c r="C814" s="16"/>
      <c r="D814" s="18"/>
      <c r="E814" s="16"/>
      <c r="F814" s="16"/>
      <c r="G814" s="22" t="str">
        <f>IF($B814="","",IF(COUNTIFS(Orders!$A:$A,$B814,Orders!$D:$D,$C814)&gt;0,"OK","No such PO line"))</f>
        <v/>
      </c>
    </row>
    <row r="815" spans="1:7" x14ac:dyDescent="0.3">
      <c r="A815" s="17"/>
      <c r="B815" s="16"/>
      <c r="C815" s="16"/>
      <c r="D815" s="18"/>
      <c r="E815" s="16"/>
      <c r="F815" s="16"/>
      <c r="G815" s="22" t="str">
        <f>IF($B815="","",IF(COUNTIFS(Orders!$A:$A,$B815,Orders!$D:$D,$C815)&gt;0,"OK","No such PO line"))</f>
        <v/>
      </c>
    </row>
    <row r="816" spans="1:7" x14ac:dyDescent="0.3">
      <c r="A816" s="17"/>
      <c r="B816" s="16"/>
      <c r="C816" s="16"/>
      <c r="D816" s="18"/>
      <c r="E816" s="16"/>
      <c r="F816" s="16"/>
      <c r="G816" s="22" t="str">
        <f>IF($B816="","",IF(COUNTIFS(Orders!$A:$A,$B816,Orders!$D:$D,$C816)&gt;0,"OK","No such PO line"))</f>
        <v/>
      </c>
    </row>
    <row r="817" spans="1:7" x14ac:dyDescent="0.3">
      <c r="A817" s="17"/>
      <c r="B817" s="16"/>
      <c r="C817" s="16"/>
      <c r="D817" s="18"/>
      <c r="E817" s="16"/>
      <c r="F817" s="16"/>
      <c r="G817" s="22" t="str">
        <f>IF($B817="","",IF(COUNTIFS(Orders!$A:$A,$B817,Orders!$D:$D,$C817)&gt;0,"OK","No such PO line"))</f>
        <v/>
      </c>
    </row>
    <row r="818" spans="1:7" x14ac:dyDescent="0.3">
      <c r="A818" s="17"/>
      <c r="B818" s="16"/>
      <c r="C818" s="16"/>
      <c r="D818" s="18"/>
      <c r="E818" s="16"/>
      <c r="F818" s="16"/>
      <c r="G818" s="22" t="str">
        <f>IF($B818="","",IF(COUNTIFS(Orders!$A:$A,$B818,Orders!$D:$D,$C818)&gt;0,"OK","No such PO line"))</f>
        <v/>
      </c>
    </row>
    <row r="819" spans="1:7" x14ac:dyDescent="0.3">
      <c r="A819" s="17"/>
      <c r="B819" s="16"/>
      <c r="C819" s="16"/>
      <c r="D819" s="18"/>
      <c r="E819" s="16"/>
      <c r="F819" s="16"/>
      <c r="G819" s="22" t="str">
        <f>IF($B819="","",IF(COUNTIFS(Orders!$A:$A,$B819,Orders!$D:$D,$C819)&gt;0,"OK","No such PO line"))</f>
        <v/>
      </c>
    </row>
    <row r="820" spans="1:7" x14ac:dyDescent="0.3">
      <c r="A820" s="17"/>
      <c r="B820" s="16"/>
      <c r="C820" s="16"/>
      <c r="D820" s="18"/>
      <c r="E820" s="16"/>
      <c r="F820" s="16"/>
      <c r="G820" s="22" t="str">
        <f>IF($B820="","",IF(COUNTIFS(Orders!$A:$A,$B820,Orders!$D:$D,$C820)&gt;0,"OK","No such PO line"))</f>
        <v/>
      </c>
    </row>
    <row r="821" spans="1:7" x14ac:dyDescent="0.3">
      <c r="A821" s="17"/>
      <c r="B821" s="16"/>
      <c r="C821" s="16"/>
      <c r="D821" s="18"/>
      <c r="E821" s="16"/>
      <c r="F821" s="16"/>
      <c r="G821" s="22" t="str">
        <f>IF($B821="","",IF(COUNTIFS(Orders!$A:$A,$B821,Orders!$D:$D,$C821)&gt;0,"OK","No such PO line"))</f>
        <v/>
      </c>
    </row>
    <row r="822" spans="1:7" x14ac:dyDescent="0.3">
      <c r="A822" s="17"/>
      <c r="B822" s="16"/>
      <c r="C822" s="16"/>
      <c r="D822" s="18"/>
      <c r="E822" s="16"/>
      <c r="F822" s="16"/>
      <c r="G822" s="22" t="str">
        <f>IF($B822="","",IF(COUNTIFS(Orders!$A:$A,$B822,Orders!$D:$D,$C822)&gt;0,"OK","No such PO line"))</f>
        <v/>
      </c>
    </row>
    <row r="823" spans="1:7" x14ac:dyDescent="0.3">
      <c r="A823" s="17"/>
      <c r="B823" s="16"/>
      <c r="C823" s="16"/>
      <c r="D823" s="18"/>
      <c r="E823" s="16"/>
      <c r="F823" s="16"/>
      <c r="G823" s="22" t="str">
        <f>IF($B823="","",IF(COUNTIFS(Orders!$A:$A,$B823,Orders!$D:$D,$C823)&gt;0,"OK","No such PO line"))</f>
        <v/>
      </c>
    </row>
    <row r="824" spans="1:7" x14ac:dyDescent="0.3">
      <c r="A824" s="17"/>
      <c r="B824" s="16"/>
      <c r="C824" s="16"/>
      <c r="D824" s="18"/>
      <c r="E824" s="16"/>
      <c r="F824" s="16"/>
      <c r="G824" s="22" t="str">
        <f>IF($B824="","",IF(COUNTIFS(Orders!$A:$A,$B824,Orders!$D:$D,$C824)&gt;0,"OK","No such PO line"))</f>
        <v/>
      </c>
    </row>
    <row r="825" spans="1:7" x14ac:dyDescent="0.3">
      <c r="A825" s="17"/>
      <c r="B825" s="16"/>
      <c r="C825" s="16"/>
      <c r="D825" s="18"/>
      <c r="E825" s="16"/>
      <c r="F825" s="16"/>
      <c r="G825" s="22" t="str">
        <f>IF($B825="","",IF(COUNTIFS(Orders!$A:$A,$B825,Orders!$D:$D,$C825)&gt;0,"OK","No such PO line"))</f>
        <v/>
      </c>
    </row>
    <row r="826" spans="1:7" x14ac:dyDescent="0.3">
      <c r="A826" s="17"/>
      <c r="B826" s="16"/>
      <c r="C826" s="16"/>
      <c r="D826" s="18"/>
      <c r="E826" s="16"/>
      <c r="F826" s="16"/>
      <c r="G826" s="22" t="str">
        <f>IF($B826="","",IF(COUNTIFS(Orders!$A:$A,$B826,Orders!$D:$D,$C826)&gt;0,"OK","No such PO line"))</f>
        <v/>
      </c>
    </row>
    <row r="827" spans="1:7" x14ac:dyDescent="0.3">
      <c r="A827" s="17"/>
      <c r="B827" s="16"/>
      <c r="C827" s="16"/>
      <c r="D827" s="18"/>
      <c r="E827" s="16"/>
      <c r="F827" s="16"/>
      <c r="G827" s="22" t="str">
        <f>IF($B827="","",IF(COUNTIFS(Orders!$A:$A,$B827,Orders!$D:$D,$C827)&gt;0,"OK","No such PO line"))</f>
        <v/>
      </c>
    </row>
    <row r="828" spans="1:7" x14ac:dyDescent="0.3">
      <c r="A828" s="17"/>
      <c r="B828" s="16"/>
      <c r="C828" s="16"/>
      <c r="D828" s="18"/>
      <c r="E828" s="16"/>
      <c r="F828" s="16"/>
      <c r="G828" s="22" t="str">
        <f>IF($B828="","",IF(COUNTIFS(Orders!$A:$A,$B828,Orders!$D:$D,$C828)&gt;0,"OK","No such PO line"))</f>
        <v/>
      </c>
    </row>
    <row r="829" spans="1:7" x14ac:dyDescent="0.3">
      <c r="A829" s="17"/>
      <c r="B829" s="16"/>
      <c r="C829" s="16"/>
      <c r="D829" s="18"/>
      <c r="E829" s="16"/>
      <c r="F829" s="16"/>
      <c r="G829" s="22" t="str">
        <f>IF($B829="","",IF(COUNTIFS(Orders!$A:$A,$B829,Orders!$D:$D,$C829)&gt;0,"OK","No such PO line"))</f>
        <v/>
      </c>
    </row>
    <row r="830" spans="1:7" x14ac:dyDescent="0.3">
      <c r="A830" s="17"/>
      <c r="B830" s="16"/>
      <c r="C830" s="16"/>
      <c r="D830" s="18"/>
      <c r="E830" s="16"/>
      <c r="F830" s="16"/>
      <c r="G830" s="22" t="str">
        <f>IF($B830="","",IF(COUNTIFS(Orders!$A:$A,$B830,Orders!$D:$D,$C830)&gt;0,"OK","No such PO line"))</f>
        <v/>
      </c>
    </row>
    <row r="831" spans="1:7" x14ac:dyDescent="0.3">
      <c r="A831" s="17"/>
      <c r="B831" s="16"/>
      <c r="C831" s="16"/>
      <c r="D831" s="18"/>
      <c r="E831" s="16"/>
      <c r="F831" s="16"/>
      <c r="G831" s="22" t="str">
        <f>IF($B831="","",IF(COUNTIFS(Orders!$A:$A,$B831,Orders!$D:$D,$C831)&gt;0,"OK","No such PO line"))</f>
        <v/>
      </c>
    </row>
    <row r="832" spans="1:7" x14ac:dyDescent="0.3">
      <c r="A832" s="17"/>
      <c r="B832" s="16"/>
      <c r="C832" s="16"/>
      <c r="D832" s="18"/>
      <c r="E832" s="16"/>
      <c r="F832" s="16"/>
      <c r="G832" s="22" t="str">
        <f>IF($B832="","",IF(COUNTIFS(Orders!$A:$A,$B832,Orders!$D:$D,$C832)&gt;0,"OK","No such PO line"))</f>
        <v/>
      </c>
    </row>
    <row r="833" spans="1:7" x14ac:dyDescent="0.3">
      <c r="A833" s="17"/>
      <c r="B833" s="16"/>
      <c r="C833" s="16"/>
      <c r="D833" s="18"/>
      <c r="E833" s="16"/>
      <c r="F833" s="16"/>
      <c r="G833" s="22" t="str">
        <f>IF($B833="","",IF(COUNTIFS(Orders!$A:$A,$B833,Orders!$D:$D,$C833)&gt;0,"OK","No such PO line"))</f>
        <v/>
      </c>
    </row>
    <row r="834" spans="1:7" x14ac:dyDescent="0.3">
      <c r="A834" s="17"/>
      <c r="B834" s="16"/>
      <c r="C834" s="16"/>
      <c r="D834" s="18"/>
      <c r="E834" s="16"/>
      <c r="F834" s="16"/>
      <c r="G834" s="22" t="str">
        <f>IF($B834="","",IF(COUNTIFS(Orders!$A:$A,$B834,Orders!$D:$D,$C834)&gt;0,"OK","No such PO line"))</f>
        <v/>
      </c>
    </row>
    <row r="835" spans="1:7" x14ac:dyDescent="0.3">
      <c r="A835" s="17"/>
      <c r="B835" s="16"/>
      <c r="C835" s="16"/>
      <c r="D835" s="18"/>
      <c r="E835" s="16"/>
      <c r="F835" s="16"/>
      <c r="G835" s="22" t="str">
        <f>IF($B835="","",IF(COUNTIFS(Orders!$A:$A,$B835,Orders!$D:$D,$C835)&gt;0,"OK","No such PO line"))</f>
        <v/>
      </c>
    </row>
    <row r="836" spans="1:7" x14ac:dyDescent="0.3">
      <c r="A836" s="17"/>
      <c r="B836" s="16"/>
      <c r="C836" s="16"/>
      <c r="D836" s="18"/>
      <c r="E836" s="16"/>
      <c r="F836" s="16"/>
      <c r="G836" s="22" t="str">
        <f>IF($B836="","",IF(COUNTIFS(Orders!$A:$A,$B836,Orders!$D:$D,$C836)&gt;0,"OK","No such PO line"))</f>
        <v/>
      </c>
    </row>
    <row r="837" spans="1:7" x14ac:dyDescent="0.3">
      <c r="A837" s="17"/>
      <c r="B837" s="16"/>
      <c r="C837" s="16"/>
      <c r="D837" s="18"/>
      <c r="E837" s="16"/>
      <c r="F837" s="16"/>
      <c r="G837" s="22" t="str">
        <f>IF($B837="","",IF(COUNTIFS(Orders!$A:$A,$B837,Orders!$D:$D,$C837)&gt;0,"OK","No such PO line"))</f>
        <v/>
      </c>
    </row>
    <row r="838" spans="1:7" x14ac:dyDescent="0.3">
      <c r="A838" s="17"/>
      <c r="B838" s="16"/>
      <c r="C838" s="16"/>
      <c r="D838" s="18"/>
      <c r="E838" s="16"/>
      <c r="F838" s="16"/>
      <c r="G838" s="22" t="str">
        <f>IF($B838="","",IF(COUNTIFS(Orders!$A:$A,$B838,Orders!$D:$D,$C838)&gt;0,"OK","No such PO line"))</f>
        <v/>
      </c>
    </row>
    <row r="839" spans="1:7" x14ac:dyDescent="0.3">
      <c r="A839" s="17"/>
      <c r="B839" s="16"/>
      <c r="C839" s="16"/>
      <c r="D839" s="18"/>
      <c r="E839" s="16"/>
      <c r="F839" s="16"/>
      <c r="G839" s="22" t="str">
        <f>IF($B839="","",IF(COUNTIFS(Orders!$A:$A,$B839,Orders!$D:$D,$C839)&gt;0,"OK","No such PO line"))</f>
        <v/>
      </c>
    </row>
    <row r="840" spans="1:7" x14ac:dyDescent="0.3">
      <c r="A840" s="17"/>
      <c r="B840" s="16"/>
      <c r="C840" s="16"/>
      <c r="D840" s="18"/>
      <c r="E840" s="16"/>
      <c r="F840" s="16"/>
      <c r="G840" s="22" t="str">
        <f>IF($B840="","",IF(COUNTIFS(Orders!$A:$A,$B840,Orders!$D:$D,$C840)&gt;0,"OK","No such PO line"))</f>
        <v/>
      </c>
    </row>
    <row r="841" spans="1:7" x14ac:dyDescent="0.3">
      <c r="A841" s="17"/>
      <c r="B841" s="16"/>
      <c r="C841" s="16"/>
      <c r="D841" s="18"/>
      <c r="E841" s="16"/>
      <c r="F841" s="16"/>
      <c r="G841" s="22" t="str">
        <f>IF($B841="","",IF(COUNTIFS(Orders!$A:$A,$B841,Orders!$D:$D,$C841)&gt;0,"OK","No such PO line"))</f>
        <v/>
      </c>
    </row>
    <row r="842" spans="1:7" x14ac:dyDescent="0.3">
      <c r="A842" s="17"/>
      <c r="B842" s="16"/>
      <c r="C842" s="16"/>
      <c r="D842" s="18"/>
      <c r="E842" s="16"/>
      <c r="F842" s="16"/>
      <c r="G842" s="22" t="str">
        <f>IF($B842="","",IF(COUNTIFS(Orders!$A:$A,$B842,Orders!$D:$D,$C842)&gt;0,"OK","No such PO line"))</f>
        <v/>
      </c>
    </row>
    <row r="843" spans="1:7" x14ac:dyDescent="0.3">
      <c r="A843" s="17"/>
      <c r="B843" s="16"/>
      <c r="C843" s="16"/>
      <c r="D843" s="18"/>
      <c r="E843" s="16"/>
      <c r="F843" s="16"/>
      <c r="G843" s="22" t="str">
        <f>IF($B843="","",IF(COUNTIFS(Orders!$A:$A,$B843,Orders!$D:$D,$C843)&gt;0,"OK","No such PO line"))</f>
        <v/>
      </c>
    </row>
    <row r="844" spans="1:7" x14ac:dyDescent="0.3">
      <c r="A844" s="17"/>
      <c r="B844" s="16"/>
      <c r="C844" s="16"/>
      <c r="D844" s="18"/>
      <c r="E844" s="16"/>
      <c r="F844" s="16"/>
      <c r="G844" s="22" t="str">
        <f>IF($B844="","",IF(COUNTIFS(Orders!$A:$A,$B844,Orders!$D:$D,$C844)&gt;0,"OK","No such PO line"))</f>
        <v/>
      </c>
    </row>
    <row r="845" spans="1:7" x14ac:dyDescent="0.3">
      <c r="A845" s="17"/>
      <c r="B845" s="16"/>
      <c r="C845" s="16"/>
      <c r="D845" s="18"/>
      <c r="E845" s="16"/>
      <c r="F845" s="16"/>
      <c r="G845" s="22" t="str">
        <f>IF($B845="","",IF(COUNTIFS(Orders!$A:$A,$B845,Orders!$D:$D,$C845)&gt;0,"OK","No such PO line"))</f>
        <v/>
      </c>
    </row>
    <row r="846" spans="1:7" x14ac:dyDescent="0.3">
      <c r="A846" s="17"/>
      <c r="B846" s="16"/>
      <c r="C846" s="16"/>
      <c r="D846" s="18"/>
      <c r="E846" s="16"/>
      <c r="F846" s="16"/>
      <c r="G846" s="22" t="str">
        <f>IF($B846="","",IF(COUNTIFS(Orders!$A:$A,$B846,Orders!$D:$D,$C846)&gt;0,"OK","No such PO line"))</f>
        <v/>
      </c>
    </row>
    <row r="847" spans="1:7" x14ac:dyDescent="0.3">
      <c r="A847" s="17"/>
      <c r="B847" s="16"/>
      <c r="C847" s="16"/>
      <c r="D847" s="18"/>
      <c r="E847" s="16"/>
      <c r="F847" s="16"/>
      <c r="G847" s="22" t="str">
        <f>IF($B847="","",IF(COUNTIFS(Orders!$A:$A,$B847,Orders!$D:$D,$C847)&gt;0,"OK","No such PO line"))</f>
        <v/>
      </c>
    </row>
    <row r="848" spans="1:7" x14ac:dyDescent="0.3">
      <c r="A848" s="17"/>
      <c r="B848" s="16"/>
      <c r="C848" s="16"/>
      <c r="D848" s="18"/>
      <c r="E848" s="16"/>
      <c r="F848" s="16"/>
      <c r="G848" s="22" t="str">
        <f>IF($B848="","",IF(COUNTIFS(Orders!$A:$A,$B848,Orders!$D:$D,$C848)&gt;0,"OK","No such PO line"))</f>
        <v/>
      </c>
    </row>
    <row r="849" spans="1:7" x14ac:dyDescent="0.3">
      <c r="A849" s="17"/>
      <c r="B849" s="16"/>
      <c r="C849" s="16"/>
      <c r="D849" s="18"/>
      <c r="E849" s="16"/>
      <c r="F849" s="16"/>
      <c r="G849" s="22" t="str">
        <f>IF($B849="","",IF(COUNTIFS(Orders!$A:$A,$B849,Orders!$D:$D,$C849)&gt;0,"OK","No such PO line"))</f>
        <v/>
      </c>
    </row>
    <row r="850" spans="1:7" x14ac:dyDescent="0.3">
      <c r="A850" s="17"/>
      <c r="B850" s="16"/>
      <c r="C850" s="16"/>
      <c r="D850" s="18"/>
      <c r="E850" s="16"/>
      <c r="F850" s="16"/>
      <c r="G850" s="22" t="str">
        <f>IF($B850="","",IF(COUNTIFS(Orders!$A:$A,$B850,Orders!$D:$D,$C850)&gt;0,"OK","No such PO line"))</f>
        <v/>
      </c>
    </row>
    <row r="851" spans="1:7" x14ac:dyDescent="0.3">
      <c r="A851" s="17"/>
      <c r="B851" s="16"/>
      <c r="C851" s="16"/>
      <c r="D851" s="18"/>
      <c r="E851" s="16"/>
      <c r="F851" s="16"/>
      <c r="G851" s="22" t="str">
        <f>IF($B851="","",IF(COUNTIFS(Orders!$A:$A,$B851,Orders!$D:$D,$C851)&gt;0,"OK","No such PO line"))</f>
        <v/>
      </c>
    </row>
    <row r="852" spans="1:7" x14ac:dyDescent="0.3">
      <c r="A852" s="17"/>
      <c r="B852" s="16"/>
      <c r="C852" s="16"/>
      <c r="D852" s="18"/>
      <c r="E852" s="16"/>
      <c r="F852" s="16"/>
      <c r="G852" s="22" t="str">
        <f>IF($B852="","",IF(COUNTIFS(Orders!$A:$A,$B852,Orders!$D:$D,$C852)&gt;0,"OK","No such PO line"))</f>
        <v/>
      </c>
    </row>
    <row r="853" spans="1:7" x14ac:dyDescent="0.3">
      <c r="A853" s="17"/>
      <c r="B853" s="16"/>
      <c r="C853" s="16"/>
      <c r="D853" s="18"/>
      <c r="E853" s="16"/>
      <c r="F853" s="16"/>
      <c r="G853" s="22" t="str">
        <f>IF($B853="","",IF(COUNTIFS(Orders!$A:$A,$B853,Orders!$D:$D,$C853)&gt;0,"OK","No such PO line"))</f>
        <v/>
      </c>
    </row>
    <row r="854" spans="1:7" x14ac:dyDescent="0.3">
      <c r="A854" s="17"/>
      <c r="B854" s="16"/>
      <c r="C854" s="16"/>
      <c r="D854" s="18"/>
      <c r="E854" s="16"/>
      <c r="F854" s="16"/>
      <c r="G854" s="22" t="str">
        <f>IF($B854="","",IF(COUNTIFS(Orders!$A:$A,$B854,Orders!$D:$D,$C854)&gt;0,"OK","No such PO line"))</f>
        <v/>
      </c>
    </row>
    <row r="855" spans="1:7" x14ac:dyDescent="0.3">
      <c r="A855" s="17"/>
      <c r="B855" s="16"/>
      <c r="C855" s="16"/>
      <c r="D855" s="18"/>
      <c r="E855" s="16"/>
      <c r="F855" s="16"/>
      <c r="G855" s="22" t="str">
        <f>IF($B855="","",IF(COUNTIFS(Orders!$A:$A,$B855,Orders!$D:$D,$C855)&gt;0,"OK","No such PO line"))</f>
        <v/>
      </c>
    </row>
    <row r="856" spans="1:7" x14ac:dyDescent="0.3">
      <c r="A856" s="17"/>
      <c r="B856" s="16"/>
      <c r="C856" s="16"/>
      <c r="D856" s="18"/>
      <c r="E856" s="16"/>
      <c r="F856" s="16"/>
      <c r="G856" s="22" t="str">
        <f>IF($B856="","",IF(COUNTIFS(Orders!$A:$A,$B856,Orders!$D:$D,$C856)&gt;0,"OK","No such PO line"))</f>
        <v/>
      </c>
    </row>
    <row r="857" spans="1:7" x14ac:dyDescent="0.3">
      <c r="A857" s="17"/>
      <c r="B857" s="16"/>
      <c r="C857" s="16"/>
      <c r="D857" s="18"/>
      <c r="E857" s="16"/>
      <c r="F857" s="16"/>
      <c r="G857" s="22" t="str">
        <f>IF($B857="","",IF(COUNTIFS(Orders!$A:$A,$B857,Orders!$D:$D,$C857)&gt;0,"OK","No such PO line"))</f>
        <v/>
      </c>
    </row>
    <row r="858" spans="1:7" x14ac:dyDescent="0.3">
      <c r="A858" s="17"/>
      <c r="B858" s="16"/>
      <c r="C858" s="16"/>
      <c r="D858" s="18"/>
      <c r="E858" s="16"/>
      <c r="F858" s="16"/>
      <c r="G858" s="22" t="str">
        <f>IF($B858="","",IF(COUNTIFS(Orders!$A:$A,$B858,Orders!$D:$D,$C858)&gt;0,"OK","No such PO line"))</f>
        <v/>
      </c>
    </row>
    <row r="859" spans="1:7" x14ac:dyDescent="0.3">
      <c r="A859" s="17"/>
      <c r="B859" s="16"/>
      <c r="C859" s="16"/>
      <c r="D859" s="18"/>
      <c r="E859" s="16"/>
      <c r="F859" s="16"/>
      <c r="G859" s="22" t="str">
        <f>IF($B859="","",IF(COUNTIFS(Orders!$A:$A,$B859,Orders!$D:$D,$C859)&gt;0,"OK","No such PO line"))</f>
        <v/>
      </c>
    </row>
    <row r="860" spans="1:7" x14ac:dyDescent="0.3">
      <c r="A860" s="17"/>
      <c r="B860" s="16"/>
      <c r="C860" s="16"/>
      <c r="D860" s="18"/>
      <c r="E860" s="16"/>
      <c r="F860" s="16"/>
      <c r="G860" s="22" t="str">
        <f>IF($B860="","",IF(COUNTIFS(Orders!$A:$A,$B860,Orders!$D:$D,$C860)&gt;0,"OK","No such PO line"))</f>
        <v/>
      </c>
    </row>
    <row r="861" spans="1:7" x14ac:dyDescent="0.3">
      <c r="A861" s="17"/>
      <c r="B861" s="16"/>
      <c r="C861" s="16"/>
      <c r="D861" s="18"/>
      <c r="E861" s="16"/>
      <c r="F861" s="16"/>
      <c r="G861" s="22" t="str">
        <f>IF($B861="","",IF(COUNTIFS(Orders!$A:$A,$B861,Orders!$D:$D,$C861)&gt;0,"OK","No such PO line"))</f>
        <v/>
      </c>
    </row>
    <row r="862" spans="1:7" x14ac:dyDescent="0.3">
      <c r="A862" s="17"/>
      <c r="B862" s="16"/>
      <c r="C862" s="16"/>
      <c r="D862" s="18"/>
      <c r="E862" s="16"/>
      <c r="F862" s="16"/>
      <c r="G862" s="22" t="str">
        <f>IF($B862="","",IF(COUNTIFS(Orders!$A:$A,$B862,Orders!$D:$D,$C862)&gt;0,"OK","No such PO line"))</f>
        <v/>
      </c>
    </row>
    <row r="863" spans="1:7" x14ac:dyDescent="0.3">
      <c r="A863" s="17"/>
      <c r="B863" s="16"/>
      <c r="C863" s="16"/>
      <c r="D863" s="18"/>
      <c r="E863" s="16"/>
      <c r="F863" s="16"/>
      <c r="G863" s="22" t="str">
        <f>IF($B863="","",IF(COUNTIFS(Orders!$A:$A,$B863,Orders!$D:$D,$C863)&gt;0,"OK","No such PO line"))</f>
        <v/>
      </c>
    </row>
    <row r="864" spans="1:7" x14ac:dyDescent="0.3">
      <c r="A864" s="17"/>
      <c r="B864" s="16"/>
      <c r="C864" s="16"/>
      <c r="D864" s="18"/>
      <c r="E864" s="16"/>
      <c r="F864" s="16"/>
      <c r="G864" s="22" t="str">
        <f>IF($B864="","",IF(COUNTIFS(Orders!$A:$A,$B864,Orders!$D:$D,$C864)&gt;0,"OK","No such PO line"))</f>
        <v/>
      </c>
    </row>
    <row r="865" spans="1:7" x14ac:dyDescent="0.3">
      <c r="A865" s="17"/>
      <c r="B865" s="16"/>
      <c r="C865" s="16"/>
      <c r="D865" s="18"/>
      <c r="E865" s="16"/>
      <c r="F865" s="16"/>
      <c r="G865" s="22" t="str">
        <f>IF($B865="","",IF(COUNTIFS(Orders!$A:$A,$B865,Orders!$D:$D,$C865)&gt;0,"OK","No such PO line"))</f>
        <v/>
      </c>
    </row>
    <row r="866" spans="1:7" x14ac:dyDescent="0.3">
      <c r="A866" s="17"/>
      <c r="B866" s="16"/>
      <c r="C866" s="16"/>
      <c r="D866" s="18"/>
      <c r="E866" s="16"/>
      <c r="F866" s="16"/>
      <c r="G866" s="22" t="str">
        <f>IF($B866="","",IF(COUNTIFS(Orders!$A:$A,$B866,Orders!$D:$D,$C866)&gt;0,"OK","No such PO line"))</f>
        <v/>
      </c>
    </row>
    <row r="867" spans="1:7" x14ac:dyDescent="0.3">
      <c r="A867" s="17"/>
      <c r="B867" s="16"/>
      <c r="C867" s="16"/>
      <c r="D867" s="18"/>
      <c r="E867" s="16"/>
      <c r="F867" s="16"/>
      <c r="G867" s="22" t="str">
        <f>IF($B867="","",IF(COUNTIFS(Orders!$A:$A,$B867,Orders!$D:$D,$C867)&gt;0,"OK","No such PO line"))</f>
        <v/>
      </c>
    </row>
    <row r="868" spans="1:7" x14ac:dyDescent="0.3">
      <c r="A868" s="17"/>
      <c r="B868" s="16"/>
      <c r="C868" s="16"/>
      <c r="D868" s="18"/>
      <c r="E868" s="16"/>
      <c r="F868" s="16"/>
      <c r="G868" s="22" t="str">
        <f>IF($B868="","",IF(COUNTIFS(Orders!$A:$A,$B868,Orders!$D:$D,$C868)&gt;0,"OK","No such PO line"))</f>
        <v/>
      </c>
    </row>
    <row r="869" spans="1:7" x14ac:dyDescent="0.3">
      <c r="A869" s="17"/>
      <c r="B869" s="16"/>
      <c r="C869" s="16"/>
      <c r="D869" s="18"/>
      <c r="E869" s="16"/>
      <c r="F869" s="16"/>
      <c r="G869" s="22" t="str">
        <f>IF($B869="","",IF(COUNTIFS(Orders!$A:$A,$B869,Orders!$D:$D,$C869)&gt;0,"OK","No such PO line"))</f>
        <v/>
      </c>
    </row>
    <row r="870" spans="1:7" x14ac:dyDescent="0.3">
      <c r="A870" s="17"/>
      <c r="B870" s="16"/>
      <c r="C870" s="16"/>
      <c r="D870" s="18"/>
      <c r="E870" s="16"/>
      <c r="F870" s="16"/>
      <c r="G870" s="22" t="str">
        <f>IF($B870="","",IF(COUNTIFS(Orders!$A:$A,$B870,Orders!$D:$D,$C870)&gt;0,"OK","No such PO line"))</f>
        <v/>
      </c>
    </row>
    <row r="871" spans="1:7" x14ac:dyDescent="0.3">
      <c r="A871" s="17"/>
      <c r="B871" s="16"/>
      <c r="C871" s="16"/>
      <c r="D871" s="18"/>
      <c r="E871" s="16"/>
      <c r="F871" s="16"/>
      <c r="G871" s="22" t="str">
        <f>IF($B871="","",IF(COUNTIFS(Orders!$A:$A,$B871,Orders!$D:$D,$C871)&gt;0,"OK","No such PO line"))</f>
        <v/>
      </c>
    </row>
    <row r="872" spans="1:7" x14ac:dyDescent="0.3">
      <c r="A872" s="17"/>
      <c r="B872" s="16"/>
      <c r="C872" s="16"/>
      <c r="D872" s="18"/>
      <c r="E872" s="16"/>
      <c r="F872" s="16"/>
      <c r="G872" s="22" t="str">
        <f>IF($B872="","",IF(COUNTIFS(Orders!$A:$A,$B872,Orders!$D:$D,$C872)&gt;0,"OK","No such PO line"))</f>
        <v/>
      </c>
    </row>
    <row r="873" spans="1:7" x14ac:dyDescent="0.3">
      <c r="A873" s="17"/>
      <c r="B873" s="16"/>
      <c r="C873" s="16"/>
      <c r="D873" s="18"/>
      <c r="E873" s="16"/>
      <c r="F873" s="16"/>
      <c r="G873" s="22" t="str">
        <f>IF($B873="","",IF(COUNTIFS(Orders!$A:$A,$B873,Orders!$D:$D,$C873)&gt;0,"OK","No such PO line"))</f>
        <v/>
      </c>
    </row>
    <row r="874" spans="1:7" x14ac:dyDescent="0.3">
      <c r="A874" s="17"/>
      <c r="B874" s="16"/>
      <c r="C874" s="16"/>
      <c r="D874" s="18"/>
      <c r="E874" s="16"/>
      <c r="F874" s="16"/>
      <c r="G874" s="22" t="str">
        <f>IF($B874="","",IF(COUNTIFS(Orders!$A:$A,$B874,Orders!$D:$D,$C874)&gt;0,"OK","No such PO line"))</f>
        <v/>
      </c>
    </row>
    <row r="875" spans="1:7" x14ac:dyDescent="0.3">
      <c r="A875" s="17"/>
      <c r="B875" s="16"/>
      <c r="C875" s="16"/>
      <c r="D875" s="18"/>
      <c r="E875" s="16"/>
      <c r="F875" s="16"/>
      <c r="G875" s="22" t="str">
        <f>IF($B875="","",IF(COUNTIFS(Orders!$A:$A,$B875,Orders!$D:$D,$C875)&gt;0,"OK","No such PO line"))</f>
        <v/>
      </c>
    </row>
    <row r="876" spans="1:7" x14ac:dyDescent="0.3">
      <c r="A876" s="17"/>
      <c r="B876" s="16"/>
      <c r="C876" s="16"/>
      <c r="D876" s="18"/>
      <c r="E876" s="16"/>
      <c r="F876" s="16"/>
      <c r="G876" s="22" t="str">
        <f>IF($B876="","",IF(COUNTIFS(Orders!$A:$A,$B876,Orders!$D:$D,$C876)&gt;0,"OK","No such PO line"))</f>
        <v/>
      </c>
    </row>
    <row r="877" spans="1:7" x14ac:dyDescent="0.3">
      <c r="A877" s="17"/>
      <c r="B877" s="16"/>
      <c r="C877" s="16"/>
      <c r="D877" s="18"/>
      <c r="E877" s="16"/>
      <c r="F877" s="16"/>
      <c r="G877" s="22" t="str">
        <f>IF($B877="","",IF(COUNTIFS(Orders!$A:$A,$B877,Orders!$D:$D,$C877)&gt;0,"OK","No such PO line"))</f>
        <v/>
      </c>
    </row>
    <row r="878" spans="1:7" x14ac:dyDescent="0.3">
      <c r="A878" s="17"/>
      <c r="B878" s="16"/>
      <c r="C878" s="16"/>
      <c r="D878" s="18"/>
      <c r="E878" s="16"/>
      <c r="F878" s="16"/>
      <c r="G878" s="22" t="str">
        <f>IF($B878="","",IF(COUNTIFS(Orders!$A:$A,$B878,Orders!$D:$D,$C878)&gt;0,"OK","No such PO line"))</f>
        <v/>
      </c>
    </row>
    <row r="879" spans="1:7" x14ac:dyDescent="0.3">
      <c r="A879" s="17"/>
      <c r="B879" s="16"/>
      <c r="C879" s="16"/>
      <c r="D879" s="18"/>
      <c r="E879" s="16"/>
      <c r="F879" s="16"/>
      <c r="G879" s="22" t="str">
        <f>IF($B879="","",IF(COUNTIFS(Orders!$A:$A,$B879,Orders!$D:$D,$C879)&gt;0,"OK","No such PO line"))</f>
        <v/>
      </c>
    </row>
    <row r="880" spans="1:7" x14ac:dyDescent="0.3">
      <c r="A880" s="17"/>
      <c r="B880" s="16"/>
      <c r="C880" s="16"/>
      <c r="D880" s="18"/>
      <c r="E880" s="16"/>
      <c r="F880" s="16"/>
      <c r="G880" s="22" t="str">
        <f>IF($B880="","",IF(COUNTIFS(Orders!$A:$A,$B880,Orders!$D:$D,$C880)&gt;0,"OK","No such PO line"))</f>
        <v/>
      </c>
    </row>
    <row r="881" spans="1:7" x14ac:dyDescent="0.3">
      <c r="A881" s="17"/>
      <c r="B881" s="16"/>
      <c r="C881" s="16"/>
      <c r="D881" s="18"/>
      <c r="E881" s="16"/>
      <c r="F881" s="16"/>
      <c r="G881" s="22" t="str">
        <f>IF($B881="","",IF(COUNTIFS(Orders!$A:$A,$B881,Orders!$D:$D,$C881)&gt;0,"OK","No such PO line"))</f>
        <v/>
      </c>
    </row>
    <row r="882" spans="1:7" x14ac:dyDescent="0.3">
      <c r="A882" s="17"/>
      <c r="B882" s="16"/>
      <c r="C882" s="16"/>
      <c r="D882" s="18"/>
      <c r="E882" s="16"/>
      <c r="F882" s="16"/>
      <c r="G882" s="22" t="str">
        <f>IF($B882="","",IF(COUNTIFS(Orders!$A:$A,$B882,Orders!$D:$D,$C882)&gt;0,"OK","No such PO line"))</f>
        <v/>
      </c>
    </row>
    <row r="883" spans="1:7" x14ac:dyDescent="0.3">
      <c r="A883" s="17"/>
      <c r="B883" s="16"/>
      <c r="C883" s="16"/>
      <c r="D883" s="18"/>
      <c r="E883" s="16"/>
      <c r="F883" s="16"/>
      <c r="G883" s="22" t="str">
        <f>IF($B883="","",IF(COUNTIFS(Orders!$A:$A,$B883,Orders!$D:$D,$C883)&gt;0,"OK","No such PO line"))</f>
        <v/>
      </c>
    </row>
    <row r="884" spans="1:7" x14ac:dyDescent="0.3">
      <c r="A884" s="17"/>
      <c r="B884" s="16"/>
      <c r="C884" s="16"/>
      <c r="D884" s="18"/>
      <c r="E884" s="16"/>
      <c r="F884" s="16"/>
      <c r="G884" s="22" t="str">
        <f>IF($B884="","",IF(COUNTIFS(Orders!$A:$A,$B884,Orders!$D:$D,$C884)&gt;0,"OK","No such PO line"))</f>
        <v/>
      </c>
    </row>
    <row r="885" spans="1:7" x14ac:dyDescent="0.3">
      <c r="A885" s="17"/>
      <c r="B885" s="16"/>
      <c r="C885" s="16"/>
      <c r="D885" s="18"/>
      <c r="E885" s="16"/>
      <c r="F885" s="16"/>
      <c r="G885" s="22" t="str">
        <f>IF($B885="","",IF(COUNTIFS(Orders!$A:$A,$B885,Orders!$D:$D,$C885)&gt;0,"OK","No such PO line"))</f>
        <v/>
      </c>
    </row>
    <row r="886" spans="1:7" x14ac:dyDescent="0.3">
      <c r="A886" s="17"/>
      <c r="B886" s="16"/>
      <c r="C886" s="16"/>
      <c r="D886" s="18"/>
      <c r="E886" s="16"/>
      <c r="F886" s="16"/>
      <c r="G886" s="22" t="str">
        <f>IF($B886="","",IF(COUNTIFS(Orders!$A:$A,$B886,Orders!$D:$D,$C886)&gt;0,"OK","No such PO line"))</f>
        <v/>
      </c>
    </row>
    <row r="887" spans="1:7" x14ac:dyDescent="0.3">
      <c r="A887" s="17"/>
      <c r="B887" s="16"/>
      <c r="C887" s="16"/>
      <c r="D887" s="18"/>
      <c r="E887" s="16"/>
      <c r="F887" s="16"/>
      <c r="G887" s="22" t="str">
        <f>IF($B887="","",IF(COUNTIFS(Orders!$A:$A,$B887,Orders!$D:$D,$C887)&gt;0,"OK","No such PO line"))</f>
        <v/>
      </c>
    </row>
    <row r="888" spans="1:7" x14ac:dyDescent="0.3">
      <c r="A888" s="17"/>
      <c r="B888" s="16"/>
      <c r="C888" s="16"/>
      <c r="D888" s="18"/>
      <c r="E888" s="16"/>
      <c r="F888" s="16"/>
      <c r="G888" s="22" t="str">
        <f>IF($B888="","",IF(COUNTIFS(Orders!$A:$A,$B888,Orders!$D:$D,$C888)&gt;0,"OK","No such PO line"))</f>
        <v/>
      </c>
    </row>
    <row r="889" spans="1:7" x14ac:dyDescent="0.3">
      <c r="A889" s="17"/>
      <c r="B889" s="16"/>
      <c r="C889" s="16"/>
      <c r="D889" s="18"/>
      <c r="E889" s="16"/>
      <c r="F889" s="16"/>
      <c r="G889" s="22" t="str">
        <f>IF($B889="","",IF(COUNTIFS(Orders!$A:$A,$B889,Orders!$D:$D,$C889)&gt;0,"OK","No such PO line"))</f>
        <v/>
      </c>
    </row>
    <row r="890" spans="1:7" x14ac:dyDescent="0.3">
      <c r="A890" s="17"/>
      <c r="B890" s="16"/>
      <c r="C890" s="16"/>
      <c r="D890" s="18"/>
      <c r="E890" s="16"/>
      <c r="F890" s="16"/>
      <c r="G890" s="22" t="str">
        <f>IF($B890="","",IF(COUNTIFS(Orders!$A:$A,$B890,Orders!$D:$D,$C890)&gt;0,"OK","No such PO line"))</f>
        <v/>
      </c>
    </row>
    <row r="891" spans="1:7" x14ac:dyDescent="0.3">
      <c r="A891" s="17"/>
      <c r="B891" s="16"/>
      <c r="C891" s="16"/>
      <c r="D891" s="18"/>
      <c r="E891" s="16"/>
      <c r="F891" s="16"/>
      <c r="G891" s="22" t="str">
        <f>IF($B891="","",IF(COUNTIFS(Orders!$A:$A,$B891,Orders!$D:$D,$C891)&gt;0,"OK","No such PO line"))</f>
        <v/>
      </c>
    </row>
    <row r="892" spans="1:7" x14ac:dyDescent="0.3">
      <c r="A892" s="17"/>
      <c r="B892" s="16"/>
      <c r="C892" s="16"/>
      <c r="D892" s="18"/>
      <c r="E892" s="16"/>
      <c r="F892" s="16"/>
      <c r="G892" s="22" t="str">
        <f>IF($B892="","",IF(COUNTIFS(Orders!$A:$A,$B892,Orders!$D:$D,$C892)&gt;0,"OK","No such PO line"))</f>
        <v/>
      </c>
    </row>
    <row r="893" spans="1:7" x14ac:dyDescent="0.3">
      <c r="A893" s="17"/>
      <c r="B893" s="16"/>
      <c r="C893" s="16"/>
      <c r="D893" s="18"/>
      <c r="E893" s="16"/>
      <c r="F893" s="16"/>
      <c r="G893" s="22" t="str">
        <f>IF($B893="","",IF(COUNTIFS(Orders!$A:$A,$B893,Orders!$D:$D,$C893)&gt;0,"OK","No such PO line"))</f>
        <v/>
      </c>
    </row>
    <row r="894" spans="1:7" x14ac:dyDescent="0.3">
      <c r="A894" s="17"/>
      <c r="B894" s="16"/>
      <c r="C894" s="16"/>
      <c r="D894" s="18"/>
      <c r="E894" s="16"/>
      <c r="F894" s="16"/>
      <c r="G894" s="22" t="str">
        <f>IF($B894="","",IF(COUNTIFS(Orders!$A:$A,$B894,Orders!$D:$D,$C894)&gt;0,"OK","No such PO line"))</f>
        <v/>
      </c>
    </row>
    <row r="895" spans="1:7" x14ac:dyDescent="0.3">
      <c r="A895" s="17"/>
      <c r="B895" s="16"/>
      <c r="C895" s="16"/>
      <c r="D895" s="18"/>
      <c r="E895" s="16"/>
      <c r="F895" s="16"/>
      <c r="G895" s="22" t="str">
        <f>IF($B895="","",IF(COUNTIFS(Orders!$A:$A,$B895,Orders!$D:$D,$C895)&gt;0,"OK","No such PO line"))</f>
        <v/>
      </c>
    </row>
    <row r="896" spans="1:7" x14ac:dyDescent="0.3">
      <c r="A896" s="17"/>
      <c r="B896" s="16"/>
      <c r="C896" s="16"/>
      <c r="D896" s="18"/>
      <c r="E896" s="16"/>
      <c r="F896" s="16"/>
      <c r="G896" s="22" t="str">
        <f>IF($B896="","",IF(COUNTIFS(Orders!$A:$A,$B896,Orders!$D:$D,$C896)&gt;0,"OK","No such PO line"))</f>
        <v/>
      </c>
    </row>
    <row r="897" spans="1:7" x14ac:dyDescent="0.3">
      <c r="A897" s="17"/>
      <c r="B897" s="16"/>
      <c r="C897" s="16"/>
      <c r="D897" s="18"/>
      <c r="E897" s="16"/>
      <c r="F897" s="16"/>
      <c r="G897" s="22" t="str">
        <f>IF($B897="","",IF(COUNTIFS(Orders!$A:$A,$B897,Orders!$D:$D,$C897)&gt;0,"OK","No such PO line"))</f>
        <v/>
      </c>
    </row>
    <row r="898" spans="1:7" x14ac:dyDescent="0.3">
      <c r="A898" s="17"/>
      <c r="B898" s="16"/>
      <c r="C898" s="16"/>
      <c r="D898" s="18"/>
      <c r="E898" s="16"/>
      <c r="F898" s="16"/>
      <c r="G898" s="22" t="str">
        <f>IF($B898="","",IF(COUNTIFS(Orders!$A:$A,$B898,Orders!$D:$D,$C898)&gt;0,"OK","No such PO line"))</f>
        <v/>
      </c>
    </row>
    <row r="899" spans="1:7" x14ac:dyDescent="0.3">
      <c r="A899" s="17"/>
      <c r="B899" s="16"/>
      <c r="C899" s="16"/>
      <c r="D899" s="18"/>
      <c r="E899" s="16"/>
      <c r="F899" s="16"/>
      <c r="G899" s="22" t="str">
        <f>IF($B899="","",IF(COUNTIFS(Orders!$A:$A,$B899,Orders!$D:$D,$C899)&gt;0,"OK","No such PO line"))</f>
        <v/>
      </c>
    </row>
    <row r="900" spans="1:7" x14ac:dyDescent="0.3">
      <c r="A900" s="17"/>
      <c r="B900" s="16"/>
      <c r="C900" s="16"/>
      <c r="D900" s="18"/>
      <c r="E900" s="16"/>
      <c r="F900" s="16"/>
      <c r="G900" s="22" t="str">
        <f>IF($B900="","",IF(COUNTIFS(Orders!$A:$A,$B900,Orders!$D:$D,$C900)&gt;0,"OK","No such PO line"))</f>
        <v/>
      </c>
    </row>
    <row r="901" spans="1:7" x14ac:dyDescent="0.3">
      <c r="A901" s="17"/>
      <c r="B901" s="16"/>
      <c r="C901" s="16"/>
      <c r="D901" s="18"/>
      <c r="E901" s="16"/>
      <c r="F901" s="16"/>
      <c r="G901" s="22" t="str">
        <f>IF($B901="","",IF(COUNTIFS(Orders!$A:$A,$B901,Orders!$D:$D,$C901)&gt;0,"OK","No such PO line"))</f>
        <v/>
      </c>
    </row>
    <row r="902" spans="1:7" x14ac:dyDescent="0.3">
      <c r="A902" s="17"/>
      <c r="B902" s="16"/>
      <c r="C902" s="16"/>
      <c r="D902" s="18"/>
      <c r="E902" s="16"/>
      <c r="F902" s="16"/>
      <c r="G902" s="22" t="str">
        <f>IF($B902="","",IF(COUNTIFS(Orders!$A:$A,$B902,Orders!$D:$D,$C902)&gt;0,"OK","No such PO line"))</f>
        <v/>
      </c>
    </row>
    <row r="903" spans="1:7" x14ac:dyDescent="0.3">
      <c r="A903" s="17"/>
      <c r="B903" s="16"/>
      <c r="C903" s="16"/>
      <c r="D903" s="18"/>
      <c r="E903" s="16"/>
      <c r="F903" s="16"/>
      <c r="G903" s="22" t="str">
        <f>IF($B903="","",IF(COUNTIFS(Orders!$A:$A,$B903,Orders!$D:$D,$C903)&gt;0,"OK","No such PO line"))</f>
        <v/>
      </c>
    </row>
    <row r="904" spans="1:7" x14ac:dyDescent="0.3">
      <c r="A904" s="17"/>
      <c r="B904" s="16"/>
      <c r="C904" s="16"/>
      <c r="D904" s="18"/>
      <c r="E904" s="16"/>
      <c r="F904" s="16"/>
      <c r="G904" s="22" t="str">
        <f>IF($B904="","",IF(COUNTIFS(Orders!$A:$A,$B904,Orders!$D:$D,$C904)&gt;0,"OK","No such PO line"))</f>
        <v/>
      </c>
    </row>
    <row r="905" spans="1:7" x14ac:dyDescent="0.3">
      <c r="A905" s="17"/>
      <c r="B905" s="16"/>
      <c r="C905" s="16"/>
      <c r="D905" s="18"/>
      <c r="E905" s="16"/>
      <c r="F905" s="16"/>
      <c r="G905" s="22" t="str">
        <f>IF($B905="","",IF(COUNTIFS(Orders!$A:$A,$B905,Orders!$D:$D,$C905)&gt;0,"OK","No such PO line"))</f>
        <v/>
      </c>
    </row>
    <row r="906" spans="1:7" x14ac:dyDescent="0.3">
      <c r="A906" s="17"/>
      <c r="B906" s="16"/>
      <c r="C906" s="16"/>
      <c r="D906" s="18"/>
      <c r="E906" s="16"/>
      <c r="F906" s="16"/>
      <c r="G906" s="22" t="str">
        <f>IF($B906="","",IF(COUNTIFS(Orders!$A:$A,$B906,Orders!$D:$D,$C906)&gt;0,"OK","No such PO line"))</f>
        <v/>
      </c>
    </row>
    <row r="907" spans="1:7" x14ac:dyDescent="0.3">
      <c r="A907" s="17"/>
      <c r="B907" s="16"/>
      <c r="C907" s="16"/>
      <c r="D907" s="18"/>
      <c r="E907" s="16"/>
      <c r="F907" s="16"/>
      <c r="G907" s="22" t="str">
        <f>IF($B907="","",IF(COUNTIFS(Orders!$A:$A,$B907,Orders!$D:$D,$C907)&gt;0,"OK","No such PO line"))</f>
        <v/>
      </c>
    </row>
    <row r="908" spans="1:7" x14ac:dyDescent="0.3">
      <c r="A908" s="17"/>
      <c r="B908" s="16"/>
      <c r="C908" s="16"/>
      <c r="D908" s="18"/>
      <c r="E908" s="16"/>
      <c r="F908" s="16"/>
      <c r="G908" s="22" t="str">
        <f>IF($B908="","",IF(COUNTIFS(Orders!$A:$A,$B908,Orders!$D:$D,$C908)&gt;0,"OK","No such PO line"))</f>
        <v/>
      </c>
    </row>
    <row r="909" spans="1:7" x14ac:dyDescent="0.3">
      <c r="A909" s="17"/>
      <c r="B909" s="16"/>
      <c r="C909" s="16"/>
      <c r="D909" s="18"/>
      <c r="E909" s="16"/>
      <c r="F909" s="16"/>
      <c r="G909" s="22" t="str">
        <f>IF($B909="","",IF(COUNTIFS(Orders!$A:$A,$B909,Orders!$D:$D,$C909)&gt;0,"OK","No such PO line"))</f>
        <v/>
      </c>
    </row>
    <row r="910" spans="1:7" x14ac:dyDescent="0.3">
      <c r="A910" s="17"/>
      <c r="B910" s="16"/>
      <c r="C910" s="16"/>
      <c r="D910" s="18"/>
      <c r="E910" s="16"/>
      <c r="F910" s="16"/>
      <c r="G910" s="22" t="str">
        <f>IF($B910="","",IF(COUNTIFS(Orders!$A:$A,$B910,Orders!$D:$D,$C910)&gt;0,"OK","No such PO line"))</f>
        <v/>
      </c>
    </row>
    <row r="911" spans="1:7" x14ac:dyDescent="0.3">
      <c r="A911" s="17"/>
      <c r="B911" s="16"/>
      <c r="C911" s="16"/>
      <c r="D911" s="18"/>
      <c r="E911" s="16"/>
      <c r="F911" s="16"/>
      <c r="G911" s="22" t="str">
        <f>IF($B911="","",IF(COUNTIFS(Orders!$A:$A,$B911,Orders!$D:$D,$C911)&gt;0,"OK","No such PO line"))</f>
        <v/>
      </c>
    </row>
    <row r="912" spans="1:7" x14ac:dyDescent="0.3">
      <c r="A912" s="17"/>
      <c r="B912" s="16"/>
      <c r="C912" s="16"/>
      <c r="D912" s="18"/>
      <c r="E912" s="16"/>
      <c r="F912" s="16"/>
      <c r="G912" s="22" t="str">
        <f>IF($B912="","",IF(COUNTIFS(Orders!$A:$A,$B912,Orders!$D:$D,$C912)&gt;0,"OK","No such PO line"))</f>
        <v/>
      </c>
    </row>
    <row r="913" spans="1:7" x14ac:dyDescent="0.3">
      <c r="A913" s="17"/>
      <c r="B913" s="16"/>
      <c r="C913" s="16"/>
      <c r="D913" s="18"/>
      <c r="E913" s="16"/>
      <c r="F913" s="16"/>
      <c r="G913" s="22" t="str">
        <f>IF($B913="","",IF(COUNTIFS(Orders!$A:$A,$B913,Orders!$D:$D,$C913)&gt;0,"OK","No such PO line"))</f>
        <v/>
      </c>
    </row>
    <row r="914" spans="1:7" x14ac:dyDescent="0.3">
      <c r="A914" s="17"/>
      <c r="B914" s="16"/>
      <c r="C914" s="16"/>
      <c r="D914" s="18"/>
      <c r="E914" s="16"/>
      <c r="F914" s="16"/>
      <c r="G914" s="22" t="str">
        <f>IF($B914="","",IF(COUNTIFS(Orders!$A:$A,$B914,Orders!$D:$D,$C914)&gt;0,"OK","No such PO line"))</f>
        <v/>
      </c>
    </row>
    <row r="915" spans="1:7" x14ac:dyDescent="0.3">
      <c r="A915" s="17"/>
      <c r="B915" s="16"/>
      <c r="C915" s="16"/>
      <c r="D915" s="18"/>
      <c r="E915" s="16"/>
      <c r="F915" s="16"/>
      <c r="G915" s="22" t="str">
        <f>IF($B915="","",IF(COUNTIFS(Orders!$A:$A,$B915,Orders!$D:$D,$C915)&gt;0,"OK","No such PO line"))</f>
        <v/>
      </c>
    </row>
    <row r="916" spans="1:7" x14ac:dyDescent="0.3">
      <c r="A916" s="17"/>
      <c r="B916" s="16"/>
      <c r="C916" s="16"/>
      <c r="D916" s="18"/>
      <c r="E916" s="16"/>
      <c r="F916" s="16"/>
      <c r="G916" s="22" t="str">
        <f>IF($B916="","",IF(COUNTIFS(Orders!$A:$A,$B916,Orders!$D:$D,$C916)&gt;0,"OK","No such PO line"))</f>
        <v/>
      </c>
    </row>
    <row r="917" spans="1:7" x14ac:dyDescent="0.3">
      <c r="A917" s="17"/>
      <c r="B917" s="16"/>
      <c r="C917" s="16"/>
      <c r="D917" s="18"/>
      <c r="E917" s="16"/>
      <c r="F917" s="16"/>
      <c r="G917" s="22" t="str">
        <f>IF($B917="","",IF(COUNTIFS(Orders!$A:$A,$B917,Orders!$D:$D,$C917)&gt;0,"OK","No such PO line"))</f>
        <v/>
      </c>
    </row>
    <row r="918" spans="1:7" x14ac:dyDescent="0.3">
      <c r="A918" s="17"/>
      <c r="B918" s="16"/>
      <c r="C918" s="16"/>
      <c r="D918" s="18"/>
      <c r="E918" s="16"/>
      <c r="F918" s="16"/>
      <c r="G918" s="22" t="str">
        <f>IF($B918="","",IF(COUNTIFS(Orders!$A:$A,$B918,Orders!$D:$D,$C918)&gt;0,"OK","No such PO line"))</f>
        <v/>
      </c>
    </row>
    <row r="919" spans="1:7" x14ac:dyDescent="0.3">
      <c r="A919" s="17"/>
      <c r="B919" s="16"/>
      <c r="C919" s="16"/>
      <c r="D919" s="18"/>
      <c r="E919" s="16"/>
      <c r="F919" s="16"/>
      <c r="G919" s="22" t="str">
        <f>IF($B919="","",IF(COUNTIFS(Orders!$A:$A,$B919,Orders!$D:$D,$C919)&gt;0,"OK","No such PO line"))</f>
        <v/>
      </c>
    </row>
    <row r="920" spans="1:7" x14ac:dyDescent="0.3">
      <c r="A920" s="17"/>
      <c r="B920" s="16"/>
      <c r="C920" s="16"/>
      <c r="D920" s="18"/>
      <c r="E920" s="16"/>
      <c r="F920" s="16"/>
      <c r="G920" s="22" t="str">
        <f>IF($B920="","",IF(COUNTIFS(Orders!$A:$A,$B920,Orders!$D:$D,$C920)&gt;0,"OK","No such PO line"))</f>
        <v/>
      </c>
    </row>
    <row r="921" spans="1:7" x14ac:dyDescent="0.3">
      <c r="A921" s="17"/>
      <c r="B921" s="16"/>
      <c r="C921" s="16"/>
      <c r="D921" s="18"/>
      <c r="E921" s="16"/>
      <c r="F921" s="16"/>
      <c r="G921" s="22" t="str">
        <f>IF($B921="","",IF(COUNTIFS(Orders!$A:$A,$B921,Orders!$D:$D,$C921)&gt;0,"OK","No such PO line"))</f>
        <v/>
      </c>
    </row>
    <row r="922" spans="1:7" x14ac:dyDescent="0.3">
      <c r="A922" s="17"/>
      <c r="B922" s="16"/>
      <c r="C922" s="16"/>
      <c r="D922" s="18"/>
      <c r="E922" s="16"/>
      <c r="F922" s="16"/>
      <c r="G922" s="22" t="str">
        <f>IF($B922="","",IF(COUNTIFS(Orders!$A:$A,$B922,Orders!$D:$D,$C922)&gt;0,"OK","No such PO line"))</f>
        <v/>
      </c>
    </row>
    <row r="923" spans="1:7" x14ac:dyDescent="0.3">
      <c r="A923" s="17"/>
      <c r="B923" s="16"/>
      <c r="C923" s="16"/>
      <c r="D923" s="18"/>
      <c r="E923" s="16"/>
      <c r="F923" s="16"/>
      <c r="G923" s="22" t="str">
        <f>IF($B923="","",IF(COUNTIFS(Orders!$A:$A,$B923,Orders!$D:$D,$C923)&gt;0,"OK","No such PO line"))</f>
        <v/>
      </c>
    </row>
    <row r="924" spans="1:7" x14ac:dyDescent="0.3">
      <c r="A924" s="17"/>
      <c r="B924" s="16"/>
      <c r="C924" s="16"/>
      <c r="D924" s="18"/>
      <c r="E924" s="16"/>
      <c r="F924" s="16"/>
      <c r="G924" s="22" t="str">
        <f>IF($B924="","",IF(COUNTIFS(Orders!$A:$A,$B924,Orders!$D:$D,$C924)&gt;0,"OK","No such PO line"))</f>
        <v/>
      </c>
    </row>
    <row r="925" spans="1:7" x14ac:dyDescent="0.3">
      <c r="A925" s="17"/>
      <c r="B925" s="16"/>
      <c r="C925" s="16"/>
      <c r="D925" s="18"/>
      <c r="E925" s="16"/>
      <c r="F925" s="16"/>
      <c r="G925" s="22" t="str">
        <f>IF($B925="","",IF(COUNTIFS(Orders!$A:$A,$B925,Orders!$D:$D,$C925)&gt;0,"OK","No such PO line"))</f>
        <v/>
      </c>
    </row>
    <row r="926" spans="1:7" x14ac:dyDescent="0.3">
      <c r="A926" s="17"/>
      <c r="B926" s="16"/>
      <c r="C926" s="16"/>
      <c r="D926" s="18"/>
      <c r="E926" s="16"/>
      <c r="F926" s="16"/>
      <c r="G926" s="22" t="str">
        <f>IF($B926="","",IF(COUNTIFS(Orders!$A:$A,$B926,Orders!$D:$D,$C926)&gt;0,"OK","No such PO line"))</f>
        <v/>
      </c>
    </row>
    <row r="927" spans="1:7" x14ac:dyDescent="0.3">
      <c r="A927" s="17"/>
      <c r="B927" s="16"/>
      <c r="C927" s="16"/>
      <c r="D927" s="18"/>
      <c r="E927" s="16"/>
      <c r="F927" s="16"/>
      <c r="G927" s="22" t="str">
        <f>IF($B927="","",IF(COUNTIFS(Orders!$A:$A,$B927,Orders!$D:$D,$C927)&gt;0,"OK","No such PO line"))</f>
        <v/>
      </c>
    </row>
    <row r="928" spans="1:7" x14ac:dyDescent="0.3">
      <c r="A928" s="17"/>
      <c r="B928" s="16"/>
      <c r="C928" s="16"/>
      <c r="D928" s="18"/>
      <c r="E928" s="16"/>
      <c r="F928" s="16"/>
      <c r="G928" s="22" t="str">
        <f>IF($B928="","",IF(COUNTIFS(Orders!$A:$A,$B928,Orders!$D:$D,$C928)&gt;0,"OK","No such PO line"))</f>
        <v/>
      </c>
    </row>
    <row r="929" spans="1:7" x14ac:dyDescent="0.3">
      <c r="A929" s="17"/>
      <c r="B929" s="16"/>
      <c r="C929" s="16"/>
      <c r="D929" s="18"/>
      <c r="E929" s="16"/>
      <c r="F929" s="16"/>
      <c r="G929" s="22" t="str">
        <f>IF($B929="","",IF(COUNTIFS(Orders!$A:$A,$B929,Orders!$D:$D,$C929)&gt;0,"OK","No such PO line"))</f>
        <v/>
      </c>
    </row>
    <row r="930" spans="1:7" x14ac:dyDescent="0.3">
      <c r="A930" s="17"/>
      <c r="B930" s="16"/>
      <c r="C930" s="16"/>
      <c r="D930" s="18"/>
      <c r="E930" s="16"/>
      <c r="F930" s="16"/>
      <c r="G930" s="22" t="str">
        <f>IF($B930="","",IF(COUNTIFS(Orders!$A:$A,$B930,Orders!$D:$D,$C930)&gt;0,"OK","No such PO line"))</f>
        <v/>
      </c>
    </row>
    <row r="931" spans="1:7" x14ac:dyDescent="0.3">
      <c r="A931" s="17"/>
      <c r="B931" s="16"/>
      <c r="C931" s="16"/>
      <c r="D931" s="18"/>
      <c r="E931" s="16"/>
      <c r="F931" s="16"/>
      <c r="G931" s="22" t="str">
        <f>IF($B931="","",IF(COUNTIFS(Orders!$A:$A,$B931,Orders!$D:$D,$C931)&gt;0,"OK","No such PO line"))</f>
        <v/>
      </c>
    </row>
    <row r="932" spans="1:7" x14ac:dyDescent="0.3">
      <c r="A932" s="17"/>
      <c r="B932" s="16"/>
      <c r="C932" s="16"/>
      <c r="D932" s="18"/>
      <c r="E932" s="16"/>
      <c r="F932" s="16"/>
      <c r="G932" s="22" t="str">
        <f>IF($B932="","",IF(COUNTIFS(Orders!$A:$A,$B932,Orders!$D:$D,$C932)&gt;0,"OK","No such PO line"))</f>
        <v/>
      </c>
    </row>
    <row r="933" spans="1:7" x14ac:dyDescent="0.3">
      <c r="A933" s="17"/>
      <c r="B933" s="16"/>
      <c r="C933" s="16"/>
      <c r="D933" s="18"/>
      <c r="E933" s="16"/>
      <c r="F933" s="16"/>
      <c r="G933" s="22" t="str">
        <f>IF($B933="","",IF(COUNTIFS(Orders!$A:$A,$B933,Orders!$D:$D,$C933)&gt;0,"OK","No such PO line"))</f>
        <v/>
      </c>
    </row>
    <row r="934" spans="1:7" x14ac:dyDescent="0.3">
      <c r="A934" s="17"/>
      <c r="B934" s="16"/>
      <c r="C934" s="16"/>
      <c r="D934" s="18"/>
      <c r="E934" s="16"/>
      <c r="F934" s="16"/>
      <c r="G934" s="22" t="str">
        <f>IF($B934="","",IF(COUNTIFS(Orders!$A:$A,$B934,Orders!$D:$D,$C934)&gt;0,"OK","No such PO line"))</f>
        <v/>
      </c>
    </row>
    <row r="935" spans="1:7" x14ac:dyDescent="0.3">
      <c r="A935" s="17"/>
      <c r="B935" s="16"/>
      <c r="C935" s="16"/>
      <c r="D935" s="18"/>
      <c r="E935" s="16"/>
      <c r="F935" s="16"/>
      <c r="G935" s="22" t="str">
        <f>IF($B935="","",IF(COUNTIFS(Orders!$A:$A,$B935,Orders!$D:$D,$C935)&gt;0,"OK","No such PO line"))</f>
        <v/>
      </c>
    </row>
    <row r="936" spans="1:7" x14ac:dyDescent="0.3">
      <c r="A936" s="17"/>
      <c r="B936" s="16"/>
      <c r="C936" s="16"/>
      <c r="D936" s="18"/>
      <c r="E936" s="16"/>
      <c r="F936" s="16"/>
      <c r="G936" s="22" t="str">
        <f>IF($B936="","",IF(COUNTIFS(Orders!$A:$A,$B936,Orders!$D:$D,$C936)&gt;0,"OK","No such PO line"))</f>
        <v/>
      </c>
    </row>
    <row r="937" spans="1:7" x14ac:dyDescent="0.3">
      <c r="A937" s="17"/>
      <c r="B937" s="16"/>
      <c r="C937" s="16"/>
      <c r="D937" s="18"/>
      <c r="E937" s="16"/>
      <c r="F937" s="16"/>
      <c r="G937" s="22" t="str">
        <f>IF($B937="","",IF(COUNTIFS(Orders!$A:$A,$B937,Orders!$D:$D,$C937)&gt;0,"OK","No such PO line"))</f>
        <v/>
      </c>
    </row>
    <row r="938" spans="1:7" x14ac:dyDescent="0.3">
      <c r="A938" s="17"/>
      <c r="B938" s="16"/>
      <c r="C938" s="16"/>
      <c r="D938" s="18"/>
      <c r="E938" s="16"/>
      <c r="F938" s="16"/>
      <c r="G938" s="22" t="str">
        <f>IF($B938="","",IF(COUNTIFS(Orders!$A:$A,$B938,Orders!$D:$D,$C938)&gt;0,"OK","No such PO line"))</f>
        <v/>
      </c>
    </row>
    <row r="939" spans="1:7" x14ac:dyDescent="0.3">
      <c r="A939" s="17"/>
      <c r="B939" s="16"/>
      <c r="C939" s="16"/>
      <c r="D939" s="18"/>
      <c r="E939" s="16"/>
      <c r="F939" s="16"/>
      <c r="G939" s="22" t="str">
        <f>IF($B939="","",IF(COUNTIFS(Orders!$A:$A,$B939,Orders!$D:$D,$C939)&gt;0,"OK","No such PO line"))</f>
        <v/>
      </c>
    </row>
    <row r="940" spans="1:7" x14ac:dyDescent="0.3">
      <c r="A940" s="17"/>
      <c r="B940" s="16"/>
      <c r="C940" s="16"/>
      <c r="D940" s="18"/>
      <c r="E940" s="16"/>
      <c r="F940" s="16"/>
      <c r="G940" s="22" t="str">
        <f>IF($B940="","",IF(COUNTIFS(Orders!$A:$A,$B940,Orders!$D:$D,$C940)&gt;0,"OK","No such PO line"))</f>
        <v/>
      </c>
    </row>
    <row r="941" spans="1:7" x14ac:dyDescent="0.3">
      <c r="A941" s="17"/>
      <c r="B941" s="16"/>
      <c r="C941" s="16"/>
      <c r="D941" s="18"/>
      <c r="E941" s="16"/>
      <c r="F941" s="16"/>
      <c r="G941" s="22" t="str">
        <f>IF($B941="","",IF(COUNTIFS(Orders!$A:$A,$B941,Orders!$D:$D,$C941)&gt;0,"OK","No such PO line"))</f>
        <v/>
      </c>
    </row>
    <row r="942" spans="1:7" x14ac:dyDescent="0.3">
      <c r="A942" s="17"/>
      <c r="B942" s="16"/>
      <c r="C942" s="16"/>
      <c r="D942" s="18"/>
      <c r="E942" s="16"/>
      <c r="F942" s="16"/>
      <c r="G942" s="22" t="str">
        <f>IF($B942="","",IF(COUNTIFS(Orders!$A:$A,$B942,Orders!$D:$D,$C942)&gt;0,"OK","No such PO line"))</f>
        <v/>
      </c>
    </row>
    <row r="943" spans="1:7" x14ac:dyDescent="0.3">
      <c r="A943" s="17"/>
      <c r="B943" s="16"/>
      <c r="C943" s="16"/>
      <c r="D943" s="18"/>
      <c r="E943" s="16"/>
      <c r="F943" s="16"/>
      <c r="G943" s="22" t="str">
        <f>IF($B943="","",IF(COUNTIFS(Orders!$A:$A,$B943,Orders!$D:$D,$C943)&gt;0,"OK","No such PO line"))</f>
        <v/>
      </c>
    </row>
    <row r="944" spans="1:7" x14ac:dyDescent="0.3">
      <c r="A944" s="17"/>
      <c r="B944" s="16"/>
      <c r="C944" s="16"/>
      <c r="D944" s="18"/>
      <c r="E944" s="16"/>
      <c r="F944" s="16"/>
      <c r="G944" s="22" t="str">
        <f>IF($B944="","",IF(COUNTIFS(Orders!$A:$A,$B944,Orders!$D:$D,$C944)&gt;0,"OK","No such PO line"))</f>
        <v/>
      </c>
    </row>
    <row r="945" spans="1:7" x14ac:dyDescent="0.3">
      <c r="A945" s="17"/>
      <c r="B945" s="16"/>
      <c r="C945" s="16"/>
      <c r="D945" s="18"/>
      <c r="E945" s="16"/>
      <c r="F945" s="16"/>
      <c r="G945" s="22" t="str">
        <f>IF($B945="","",IF(COUNTIFS(Orders!$A:$A,$B945,Orders!$D:$D,$C945)&gt;0,"OK","No such PO line"))</f>
        <v/>
      </c>
    </row>
    <row r="946" spans="1:7" x14ac:dyDescent="0.3">
      <c r="A946" s="17"/>
      <c r="B946" s="16"/>
      <c r="C946" s="16"/>
      <c r="D946" s="18"/>
      <c r="E946" s="16"/>
      <c r="F946" s="16"/>
      <c r="G946" s="22" t="str">
        <f>IF($B946="","",IF(COUNTIFS(Orders!$A:$A,$B946,Orders!$D:$D,$C946)&gt;0,"OK","No such PO line"))</f>
        <v/>
      </c>
    </row>
    <row r="947" spans="1:7" x14ac:dyDescent="0.3">
      <c r="A947" s="17"/>
      <c r="B947" s="16"/>
      <c r="C947" s="16"/>
      <c r="D947" s="18"/>
      <c r="E947" s="16"/>
      <c r="F947" s="16"/>
      <c r="G947" s="22" t="str">
        <f>IF($B947="","",IF(COUNTIFS(Orders!$A:$A,$B947,Orders!$D:$D,$C947)&gt;0,"OK","No such PO line"))</f>
        <v/>
      </c>
    </row>
    <row r="948" spans="1:7" x14ac:dyDescent="0.3">
      <c r="A948" s="17"/>
      <c r="B948" s="16"/>
      <c r="C948" s="16"/>
      <c r="D948" s="18"/>
      <c r="E948" s="16"/>
      <c r="F948" s="16"/>
      <c r="G948" s="22" t="str">
        <f>IF($B948="","",IF(COUNTIFS(Orders!$A:$A,$B948,Orders!$D:$D,$C948)&gt;0,"OK","No such PO line"))</f>
        <v/>
      </c>
    </row>
    <row r="949" spans="1:7" x14ac:dyDescent="0.3">
      <c r="A949" s="17"/>
      <c r="B949" s="16"/>
      <c r="C949" s="16"/>
      <c r="D949" s="18"/>
      <c r="E949" s="16"/>
      <c r="F949" s="16"/>
      <c r="G949" s="22" t="str">
        <f>IF($B949="","",IF(COUNTIFS(Orders!$A:$A,$B949,Orders!$D:$D,$C949)&gt;0,"OK","No such PO line"))</f>
        <v/>
      </c>
    </row>
    <row r="950" spans="1:7" x14ac:dyDescent="0.3">
      <c r="A950" s="17"/>
      <c r="B950" s="16"/>
      <c r="C950" s="16"/>
      <c r="D950" s="18"/>
      <c r="E950" s="16"/>
      <c r="F950" s="16"/>
      <c r="G950" s="22" t="str">
        <f>IF($B950="","",IF(COUNTIFS(Orders!$A:$A,$B950,Orders!$D:$D,$C950)&gt;0,"OK","No such PO line"))</f>
        <v/>
      </c>
    </row>
    <row r="951" spans="1:7" x14ac:dyDescent="0.3">
      <c r="A951" s="17"/>
      <c r="B951" s="16"/>
      <c r="C951" s="16"/>
      <c r="D951" s="18"/>
      <c r="E951" s="16"/>
      <c r="F951" s="16"/>
      <c r="G951" s="22" t="str">
        <f>IF($B951="","",IF(COUNTIFS(Orders!$A:$A,$B951,Orders!$D:$D,$C951)&gt;0,"OK","No such PO line"))</f>
        <v/>
      </c>
    </row>
    <row r="952" spans="1:7" x14ac:dyDescent="0.3">
      <c r="A952" s="17"/>
      <c r="B952" s="16"/>
      <c r="C952" s="16"/>
      <c r="D952" s="18"/>
      <c r="E952" s="16"/>
      <c r="F952" s="16"/>
      <c r="G952" s="22" t="str">
        <f>IF($B952="","",IF(COUNTIFS(Orders!$A:$A,$B952,Orders!$D:$D,$C952)&gt;0,"OK","No such PO line"))</f>
        <v/>
      </c>
    </row>
    <row r="953" spans="1:7" x14ac:dyDescent="0.3">
      <c r="A953" s="17"/>
      <c r="B953" s="16"/>
      <c r="C953" s="16"/>
      <c r="D953" s="18"/>
      <c r="E953" s="16"/>
      <c r="F953" s="16"/>
      <c r="G953" s="22" t="str">
        <f>IF($B953="","",IF(COUNTIFS(Orders!$A:$A,$B953,Orders!$D:$D,$C953)&gt;0,"OK","No such PO line"))</f>
        <v/>
      </c>
    </row>
    <row r="954" spans="1:7" x14ac:dyDescent="0.3">
      <c r="A954" s="17"/>
      <c r="B954" s="16"/>
      <c r="C954" s="16"/>
      <c r="D954" s="18"/>
      <c r="E954" s="16"/>
      <c r="F954" s="16"/>
      <c r="G954" s="22" t="str">
        <f>IF($B954="","",IF(COUNTIFS(Orders!$A:$A,$B954,Orders!$D:$D,$C954)&gt;0,"OK","No such PO line"))</f>
        <v/>
      </c>
    </row>
    <row r="955" spans="1:7" x14ac:dyDescent="0.3">
      <c r="A955" s="17"/>
      <c r="B955" s="16"/>
      <c r="C955" s="16"/>
      <c r="D955" s="18"/>
      <c r="E955" s="16"/>
      <c r="F955" s="16"/>
      <c r="G955" s="22" t="str">
        <f>IF($B955="","",IF(COUNTIFS(Orders!$A:$A,$B955,Orders!$D:$D,$C955)&gt;0,"OK","No such PO line"))</f>
        <v/>
      </c>
    </row>
    <row r="956" spans="1:7" x14ac:dyDescent="0.3">
      <c r="A956" s="17"/>
      <c r="B956" s="16"/>
      <c r="C956" s="16"/>
      <c r="D956" s="18"/>
      <c r="E956" s="16"/>
      <c r="F956" s="16"/>
      <c r="G956" s="22" t="str">
        <f>IF($B956="","",IF(COUNTIFS(Orders!$A:$A,$B956,Orders!$D:$D,$C956)&gt;0,"OK","No such PO line"))</f>
        <v/>
      </c>
    </row>
    <row r="957" spans="1:7" x14ac:dyDescent="0.3">
      <c r="A957" s="17"/>
      <c r="B957" s="16"/>
      <c r="C957" s="16"/>
      <c r="D957" s="18"/>
      <c r="E957" s="16"/>
      <c r="F957" s="16"/>
      <c r="G957" s="22" t="str">
        <f>IF($B957="","",IF(COUNTIFS(Orders!$A:$A,$B957,Orders!$D:$D,$C957)&gt;0,"OK","No such PO line"))</f>
        <v/>
      </c>
    </row>
    <row r="958" spans="1:7" x14ac:dyDescent="0.3">
      <c r="A958" s="17"/>
      <c r="B958" s="16"/>
      <c r="C958" s="16"/>
      <c r="D958" s="18"/>
      <c r="E958" s="16"/>
      <c r="F958" s="16"/>
      <c r="G958" s="22" t="str">
        <f>IF($B958="","",IF(COUNTIFS(Orders!$A:$A,$B958,Orders!$D:$D,$C958)&gt;0,"OK","No such PO line"))</f>
        <v/>
      </c>
    </row>
    <row r="959" spans="1:7" x14ac:dyDescent="0.3">
      <c r="A959" s="17"/>
      <c r="B959" s="16"/>
      <c r="C959" s="16"/>
      <c r="D959" s="18"/>
      <c r="E959" s="16"/>
      <c r="F959" s="16"/>
      <c r="G959" s="22" t="str">
        <f>IF($B959="","",IF(COUNTIFS(Orders!$A:$A,$B959,Orders!$D:$D,$C959)&gt;0,"OK","No such PO line"))</f>
        <v/>
      </c>
    </row>
    <row r="960" spans="1:7" x14ac:dyDescent="0.3">
      <c r="A960" s="17"/>
      <c r="B960" s="16"/>
      <c r="C960" s="16"/>
      <c r="D960" s="18"/>
      <c r="E960" s="16"/>
      <c r="F960" s="16"/>
      <c r="G960" s="22" t="str">
        <f>IF($B960="","",IF(COUNTIFS(Orders!$A:$A,$B960,Orders!$D:$D,$C960)&gt;0,"OK","No such PO line"))</f>
        <v/>
      </c>
    </row>
    <row r="961" spans="1:7" x14ac:dyDescent="0.3">
      <c r="A961" s="17"/>
      <c r="B961" s="16"/>
      <c r="C961" s="16"/>
      <c r="D961" s="18"/>
      <c r="E961" s="16"/>
      <c r="F961" s="16"/>
      <c r="G961" s="22" t="str">
        <f>IF($B961="","",IF(COUNTIFS(Orders!$A:$A,$B961,Orders!$D:$D,$C961)&gt;0,"OK","No such PO line"))</f>
        <v/>
      </c>
    </row>
    <row r="962" spans="1:7" x14ac:dyDescent="0.3">
      <c r="A962" s="17"/>
      <c r="B962" s="16"/>
      <c r="C962" s="16"/>
      <c r="D962" s="18"/>
      <c r="E962" s="16"/>
      <c r="F962" s="16"/>
      <c r="G962" s="22" t="str">
        <f>IF($B962="","",IF(COUNTIFS(Orders!$A:$A,$B962,Orders!$D:$D,$C962)&gt;0,"OK","No such PO line"))</f>
        <v/>
      </c>
    </row>
    <row r="963" spans="1:7" x14ac:dyDescent="0.3">
      <c r="A963" s="17"/>
      <c r="B963" s="16"/>
      <c r="C963" s="16"/>
      <c r="D963" s="18"/>
      <c r="E963" s="16"/>
      <c r="F963" s="16"/>
      <c r="G963" s="22" t="str">
        <f>IF($B963="","",IF(COUNTIFS(Orders!$A:$A,$B963,Orders!$D:$D,$C963)&gt;0,"OK","No such PO line"))</f>
        <v/>
      </c>
    </row>
    <row r="964" spans="1:7" x14ac:dyDescent="0.3">
      <c r="A964" s="17"/>
      <c r="B964" s="16"/>
      <c r="C964" s="16"/>
      <c r="D964" s="18"/>
      <c r="E964" s="16"/>
      <c r="F964" s="16"/>
      <c r="G964" s="22" t="str">
        <f>IF($B964="","",IF(COUNTIFS(Orders!$A:$A,$B964,Orders!$D:$D,$C964)&gt;0,"OK","No such PO line"))</f>
        <v/>
      </c>
    </row>
    <row r="965" spans="1:7" x14ac:dyDescent="0.3">
      <c r="A965" s="17"/>
      <c r="B965" s="16"/>
      <c r="C965" s="16"/>
      <c r="D965" s="18"/>
      <c r="E965" s="16"/>
      <c r="F965" s="16"/>
      <c r="G965" s="22" t="str">
        <f>IF($B965="","",IF(COUNTIFS(Orders!$A:$A,$B965,Orders!$D:$D,$C965)&gt;0,"OK","No such PO line"))</f>
        <v/>
      </c>
    </row>
    <row r="966" spans="1:7" x14ac:dyDescent="0.3">
      <c r="A966" s="17"/>
      <c r="B966" s="16"/>
      <c r="C966" s="16"/>
      <c r="D966" s="18"/>
      <c r="E966" s="16"/>
      <c r="F966" s="16"/>
      <c r="G966" s="22" t="str">
        <f>IF($B966="","",IF(COUNTIFS(Orders!$A:$A,$B966,Orders!$D:$D,$C966)&gt;0,"OK","No such PO line"))</f>
        <v/>
      </c>
    </row>
    <row r="967" spans="1:7" x14ac:dyDescent="0.3">
      <c r="A967" s="17"/>
      <c r="B967" s="16"/>
      <c r="C967" s="16"/>
      <c r="D967" s="18"/>
      <c r="E967" s="16"/>
      <c r="F967" s="16"/>
      <c r="G967" s="22" t="str">
        <f>IF($B967="","",IF(COUNTIFS(Orders!$A:$A,$B967,Orders!$D:$D,$C967)&gt;0,"OK","No such PO line"))</f>
        <v/>
      </c>
    </row>
    <row r="968" spans="1:7" x14ac:dyDescent="0.3">
      <c r="A968" s="17"/>
      <c r="B968" s="16"/>
      <c r="C968" s="16"/>
      <c r="D968" s="18"/>
      <c r="E968" s="16"/>
      <c r="F968" s="16"/>
      <c r="G968" s="22" t="str">
        <f>IF($B968="","",IF(COUNTIFS(Orders!$A:$A,$B968,Orders!$D:$D,$C968)&gt;0,"OK","No such PO line"))</f>
        <v/>
      </c>
    </row>
    <row r="969" spans="1:7" x14ac:dyDescent="0.3">
      <c r="A969" s="17"/>
      <c r="B969" s="16"/>
      <c r="C969" s="16"/>
      <c r="D969" s="18"/>
      <c r="E969" s="16"/>
      <c r="F969" s="16"/>
      <c r="G969" s="22" t="str">
        <f>IF($B969="","",IF(COUNTIFS(Orders!$A:$A,$B969,Orders!$D:$D,$C969)&gt;0,"OK","No such PO line"))</f>
        <v/>
      </c>
    </row>
    <row r="970" spans="1:7" x14ac:dyDescent="0.3">
      <c r="A970" s="17"/>
      <c r="B970" s="16"/>
      <c r="C970" s="16"/>
      <c r="D970" s="18"/>
      <c r="E970" s="16"/>
      <c r="F970" s="16"/>
      <c r="G970" s="22" t="str">
        <f>IF($B970="","",IF(COUNTIFS(Orders!$A:$A,$B970,Orders!$D:$D,$C970)&gt;0,"OK","No such PO line"))</f>
        <v/>
      </c>
    </row>
    <row r="971" spans="1:7" x14ac:dyDescent="0.3">
      <c r="A971" s="17"/>
      <c r="B971" s="16"/>
      <c r="C971" s="16"/>
      <c r="D971" s="18"/>
      <c r="E971" s="16"/>
      <c r="F971" s="16"/>
      <c r="G971" s="22" t="str">
        <f>IF($B971="","",IF(COUNTIFS(Orders!$A:$A,$B971,Orders!$D:$D,$C971)&gt;0,"OK","No such PO line"))</f>
        <v/>
      </c>
    </row>
    <row r="972" spans="1:7" x14ac:dyDescent="0.3">
      <c r="A972" s="17"/>
      <c r="B972" s="16"/>
      <c r="C972" s="16"/>
      <c r="D972" s="18"/>
      <c r="E972" s="16"/>
      <c r="F972" s="16"/>
      <c r="G972" s="22" t="str">
        <f>IF($B972="","",IF(COUNTIFS(Orders!$A:$A,$B972,Orders!$D:$D,$C972)&gt;0,"OK","No such PO line"))</f>
        <v/>
      </c>
    </row>
    <row r="973" spans="1:7" x14ac:dyDescent="0.3">
      <c r="A973" s="17"/>
      <c r="B973" s="16"/>
      <c r="C973" s="16"/>
      <c r="D973" s="18"/>
      <c r="E973" s="16"/>
      <c r="F973" s="16"/>
      <c r="G973" s="22" t="str">
        <f>IF($B973="","",IF(COUNTIFS(Orders!$A:$A,$B973,Orders!$D:$D,$C973)&gt;0,"OK","No such PO line"))</f>
        <v/>
      </c>
    </row>
    <row r="974" spans="1:7" x14ac:dyDescent="0.3">
      <c r="A974" s="17"/>
      <c r="B974" s="16"/>
      <c r="C974" s="16"/>
      <c r="D974" s="18"/>
      <c r="E974" s="16"/>
      <c r="F974" s="16"/>
      <c r="G974" s="22" t="str">
        <f>IF($B974="","",IF(COUNTIFS(Orders!$A:$A,$B974,Orders!$D:$D,$C974)&gt;0,"OK","No such PO line"))</f>
        <v/>
      </c>
    </row>
    <row r="975" spans="1:7" x14ac:dyDescent="0.3">
      <c r="A975" s="17"/>
      <c r="B975" s="16"/>
      <c r="C975" s="16"/>
      <c r="D975" s="18"/>
      <c r="E975" s="16"/>
      <c r="F975" s="16"/>
      <c r="G975" s="22" t="str">
        <f>IF($B975="","",IF(COUNTIFS(Orders!$A:$A,$B975,Orders!$D:$D,$C975)&gt;0,"OK","No such PO line"))</f>
        <v/>
      </c>
    </row>
    <row r="976" spans="1:7" x14ac:dyDescent="0.3">
      <c r="A976" s="17"/>
      <c r="B976" s="16"/>
      <c r="C976" s="16"/>
      <c r="D976" s="18"/>
      <c r="E976" s="16"/>
      <c r="F976" s="16"/>
      <c r="G976" s="22" t="str">
        <f>IF($B976="","",IF(COUNTIFS(Orders!$A:$A,$B976,Orders!$D:$D,$C976)&gt;0,"OK","No such PO line"))</f>
        <v/>
      </c>
    </row>
    <row r="977" spans="1:7" x14ac:dyDescent="0.3">
      <c r="A977" s="17"/>
      <c r="B977" s="16"/>
      <c r="C977" s="16"/>
      <c r="D977" s="18"/>
      <c r="E977" s="16"/>
      <c r="F977" s="16"/>
      <c r="G977" s="22" t="str">
        <f>IF($B977="","",IF(COUNTIFS(Orders!$A:$A,$B977,Orders!$D:$D,$C977)&gt;0,"OK","No such PO line"))</f>
        <v/>
      </c>
    </row>
    <row r="978" spans="1:7" x14ac:dyDescent="0.3">
      <c r="A978" s="17"/>
      <c r="B978" s="16"/>
      <c r="C978" s="16"/>
      <c r="D978" s="18"/>
      <c r="E978" s="16"/>
      <c r="F978" s="16"/>
      <c r="G978" s="22" t="str">
        <f>IF($B978="","",IF(COUNTIFS(Orders!$A:$A,$B978,Orders!$D:$D,$C978)&gt;0,"OK","No such PO line"))</f>
        <v/>
      </c>
    </row>
    <row r="979" spans="1:7" x14ac:dyDescent="0.3">
      <c r="A979" s="17"/>
      <c r="B979" s="16"/>
      <c r="C979" s="16"/>
      <c r="D979" s="18"/>
      <c r="E979" s="16"/>
      <c r="F979" s="16"/>
      <c r="G979" s="22" t="str">
        <f>IF($B979="","",IF(COUNTIFS(Orders!$A:$A,$B979,Orders!$D:$D,$C979)&gt;0,"OK","No such PO line"))</f>
        <v/>
      </c>
    </row>
    <row r="980" spans="1:7" x14ac:dyDescent="0.3">
      <c r="A980" s="17"/>
      <c r="B980" s="16"/>
      <c r="C980" s="16"/>
      <c r="D980" s="18"/>
      <c r="E980" s="16"/>
      <c r="F980" s="16"/>
      <c r="G980" s="22" t="str">
        <f>IF($B980="","",IF(COUNTIFS(Orders!$A:$A,$B980,Orders!$D:$D,$C980)&gt;0,"OK","No such PO line"))</f>
        <v/>
      </c>
    </row>
    <row r="981" spans="1:7" x14ac:dyDescent="0.3">
      <c r="A981" s="17"/>
      <c r="B981" s="16"/>
      <c r="C981" s="16"/>
      <c r="D981" s="18"/>
      <c r="E981" s="16"/>
      <c r="F981" s="16"/>
      <c r="G981" s="22" t="str">
        <f>IF($B981="","",IF(COUNTIFS(Orders!$A:$A,$B981,Orders!$D:$D,$C981)&gt;0,"OK","No such PO line"))</f>
        <v/>
      </c>
    </row>
    <row r="982" spans="1:7" x14ac:dyDescent="0.3">
      <c r="A982" s="17"/>
      <c r="B982" s="16"/>
      <c r="C982" s="16"/>
      <c r="D982" s="18"/>
      <c r="E982" s="16"/>
      <c r="F982" s="16"/>
      <c r="G982" s="22" t="str">
        <f>IF($B982="","",IF(COUNTIFS(Orders!$A:$A,$B982,Orders!$D:$D,$C982)&gt;0,"OK","No such PO line"))</f>
        <v/>
      </c>
    </row>
    <row r="983" spans="1:7" x14ac:dyDescent="0.3">
      <c r="A983" s="17"/>
      <c r="B983" s="16"/>
      <c r="C983" s="16"/>
      <c r="D983" s="18"/>
      <c r="E983" s="16"/>
      <c r="F983" s="16"/>
      <c r="G983" s="22" t="str">
        <f>IF($B983="","",IF(COUNTIFS(Orders!$A:$A,$B983,Orders!$D:$D,$C983)&gt;0,"OK","No such PO line"))</f>
        <v/>
      </c>
    </row>
    <row r="984" spans="1:7" x14ac:dyDescent="0.3">
      <c r="A984" s="17"/>
      <c r="B984" s="16"/>
      <c r="C984" s="16"/>
      <c r="D984" s="18"/>
      <c r="E984" s="16"/>
      <c r="F984" s="16"/>
      <c r="G984" s="22" t="str">
        <f>IF($B984="","",IF(COUNTIFS(Orders!$A:$A,$B984,Orders!$D:$D,$C984)&gt;0,"OK","No such PO line"))</f>
        <v/>
      </c>
    </row>
    <row r="985" spans="1:7" x14ac:dyDescent="0.3">
      <c r="A985" s="17"/>
      <c r="B985" s="16"/>
      <c r="C985" s="16"/>
      <c r="D985" s="18"/>
      <c r="E985" s="16"/>
      <c r="F985" s="16"/>
      <c r="G985" s="22" t="str">
        <f>IF($B985="","",IF(COUNTIFS(Orders!$A:$A,$B985,Orders!$D:$D,$C985)&gt;0,"OK","No such PO line"))</f>
        <v/>
      </c>
    </row>
    <row r="986" spans="1:7" x14ac:dyDescent="0.3">
      <c r="A986" s="17"/>
      <c r="B986" s="16"/>
      <c r="C986" s="16"/>
      <c r="D986" s="18"/>
      <c r="E986" s="16"/>
      <c r="F986" s="16"/>
      <c r="G986" s="22" t="str">
        <f>IF($B986="","",IF(COUNTIFS(Orders!$A:$A,$B986,Orders!$D:$D,$C986)&gt;0,"OK","No such PO line"))</f>
        <v/>
      </c>
    </row>
    <row r="987" spans="1:7" x14ac:dyDescent="0.3">
      <c r="A987" s="17"/>
      <c r="B987" s="16"/>
      <c r="C987" s="16"/>
      <c r="D987" s="18"/>
      <c r="E987" s="16"/>
      <c r="F987" s="16"/>
      <c r="G987" s="22" t="str">
        <f>IF($B987="","",IF(COUNTIFS(Orders!$A:$A,$B987,Orders!$D:$D,$C987)&gt;0,"OK","No such PO line"))</f>
        <v/>
      </c>
    </row>
    <row r="988" spans="1:7" x14ac:dyDescent="0.3">
      <c r="A988" s="17"/>
      <c r="B988" s="16"/>
      <c r="C988" s="16"/>
      <c r="D988" s="18"/>
      <c r="E988" s="16"/>
      <c r="F988" s="16"/>
      <c r="G988" s="22" t="str">
        <f>IF($B988="","",IF(COUNTIFS(Orders!$A:$A,$B988,Orders!$D:$D,$C988)&gt;0,"OK","No such PO line"))</f>
        <v/>
      </c>
    </row>
    <row r="989" spans="1:7" x14ac:dyDescent="0.3">
      <c r="A989" s="17"/>
      <c r="B989" s="16"/>
      <c r="C989" s="16"/>
      <c r="D989" s="18"/>
      <c r="E989" s="16"/>
      <c r="F989" s="16"/>
      <c r="G989" s="22" t="str">
        <f>IF($B989="","",IF(COUNTIFS(Orders!$A:$A,$B989,Orders!$D:$D,$C989)&gt;0,"OK","No such PO line"))</f>
        <v/>
      </c>
    </row>
    <row r="990" spans="1:7" x14ac:dyDescent="0.3">
      <c r="A990" s="17"/>
      <c r="B990" s="16"/>
      <c r="C990" s="16"/>
      <c r="D990" s="18"/>
      <c r="E990" s="16"/>
      <c r="F990" s="16"/>
      <c r="G990" s="22" t="str">
        <f>IF($B990="","",IF(COUNTIFS(Orders!$A:$A,$B990,Orders!$D:$D,$C990)&gt;0,"OK","No such PO line"))</f>
        <v/>
      </c>
    </row>
    <row r="991" spans="1:7" x14ac:dyDescent="0.3">
      <c r="A991" s="17"/>
      <c r="B991" s="16"/>
      <c r="C991" s="16"/>
      <c r="D991" s="18"/>
      <c r="E991" s="16"/>
      <c r="F991" s="16"/>
      <c r="G991" s="22" t="str">
        <f>IF($B991="","",IF(COUNTIFS(Orders!$A:$A,$B991,Orders!$D:$D,$C991)&gt;0,"OK","No such PO line"))</f>
        <v/>
      </c>
    </row>
    <row r="992" spans="1:7" x14ac:dyDescent="0.3">
      <c r="A992" s="17"/>
      <c r="B992" s="16"/>
      <c r="C992" s="16"/>
      <c r="D992" s="18"/>
      <c r="E992" s="16"/>
      <c r="F992" s="16"/>
      <c r="G992" s="22" t="str">
        <f>IF($B992="","",IF(COUNTIFS(Orders!$A:$A,$B992,Orders!$D:$D,$C992)&gt;0,"OK","No such PO line"))</f>
        <v/>
      </c>
    </row>
    <row r="993" spans="1:7" x14ac:dyDescent="0.3">
      <c r="A993" s="17"/>
      <c r="B993" s="16"/>
      <c r="C993" s="16"/>
      <c r="D993" s="18"/>
      <c r="E993" s="16"/>
      <c r="F993" s="16"/>
      <c r="G993" s="22" t="str">
        <f>IF($B993="","",IF(COUNTIFS(Orders!$A:$A,$B993,Orders!$D:$D,$C993)&gt;0,"OK","No such PO line"))</f>
        <v/>
      </c>
    </row>
    <row r="994" spans="1:7" x14ac:dyDescent="0.3">
      <c r="A994" s="17"/>
      <c r="B994" s="16"/>
      <c r="C994" s="16"/>
      <c r="D994" s="18"/>
      <c r="E994" s="16"/>
      <c r="F994" s="16"/>
      <c r="G994" s="22" t="str">
        <f>IF($B994="","",IF(COUNTIFS(Orders!$A:$A,$B994,Orders!$D:$D,$C994)&gt;0,"OK","No such PO line"))</f>
        <v/>
      </c>
    </row>
    <row r="995" spans="1:7" x14ac:dyDescent="0.3">
      <c r="A995" s="17"/>
      <c r="B995" s="16"/>
      <c r="C995" s="16"/>
      <c r="D995" s="18"/>
      <c r="E995" s="16"/>
      <c r="F995" s="16"/>
      <c r="G995" s="22" t="str">
        <f>IF($B995="","",IF(COUNTIFS(Orders!$A:$A,$B995,Orders!$D:$D,$C995)&gt;0,"OK","No such PO line"))</f>
        <v/>
      </c>
    </row>
    <row r="996" spans="1:7" x14ac:dyDescent="0.3">
      <c r="A996" s="17"/>
      <c r="B996" s="16"/>
      <c r="C996" s="16"/>
      <c r="D996" s="18"/>
      <c r="E996" s="16"/>
      <c r="F996" s="16"/>
      <c r="G996" s="22" t="str">
        <f>IF($B996="","",IF(COUNTIFS(Orders!$A:$A,$B996,Orders!$D:$D,$C996)&gt;0,"OK","No such PO line"))</f>
        <v/>
      </c>
    </row>
    <row r="997" spans="1:7" x14ac:dyDescent="0.3">
      <c r="A997" s="17"/>
      <c r="B997" s="16"/>
      <c r="C997" s="16"/>
      <c r="D997" s="18"/>
      <c r="E997" s="16"/>
      <c r="F997" s="16"/>
      <c r="G997" s="22" t="str">
        <f>IF($B997="","",IF(COUNTIFS(Orders!$A:$A,$B997,Orders!$D:$D,$C997)&gt;0,"OK","No such PO line"))</f>
        <v/>
      </c>
    </row>
    <row r="998" spans="1:7" x14ac:dyDescent="0.3">
      <c r="A998" s="17"/>
      <c r="B998" s="16"/>
      <c r="C998" s="16"/>
      <c r="D998" s="18"/>
      <c r="E998" s="16"/>
      <c r="F998" s="16"/>
      <c r="G998" s="22" t="str">
        <f>IF($B998="","",IF(COUNTIFS(Orders!$A:$A,$B998,Orders!$D:$D,$C998)&gt;0,"OK","No such PO line"))</f>
        <v/>
      </c>
    </row>
    <row r="999" spans="1:7" x14ac:dyDescent="0.3">
      <c r="A999" s="17"/>
      <c r="B999" s="16"/>
      <c r="C999" s="16"/>
      <c r="D999" s="18"/>
      <c r="E999" s="16"/>
      <c r="F999" s="16"/>
      <c r="G999" s="22" t="str">
        <f>IF($B999="","",IF(COUNTIFS(Orders!$A:$A,$B999,Orders!$D:$D,$C999)&gt;0,"OK","No such PO line"))</f>
        <v/>
      </c>
    </row>
    <row r="1000" spans="1:7" x14ac:dyDescent="0.3">
      <c r="A1000" s="17"/>
      <c r="B1000" s="16"/>
      <c r="C1000" s="16"/>
      <c r="D1000" s="18"/>
      <c r="E1000" s="16"/>
      <c r="F1000" s="16"/>
      <c r="G1000" s="22" t="str">
        <f>IF($B1000="","",IF(COUNTIFS(Orders!$A:$A,$B1000,Orders!$D:$D,$C1000)&gt;0,"OK","No such PO line"))</f>
        <v/>
      </c>
    </row>
    <row r="1001" spans="1:7" x14ac:dyDescent="0.3">
      <c r="A1001" s="17"/>
      <c r="B1001" s="16"/>
      <c r="C1001" s="16"/>
      <c r="D1001" s="18"/>
      <c r="E1001" s="16"/>
      <c r="F1001" s="16"/>
      <c r="G1001" s="22" t="str">
        <f>IF($B1001="","",IF(COUNTIFS(Orders!$A:$A,$B1001,Orders!$D:$D,$C1001)&gt;0,"OK","No such PO line"))</f>
        <v/>
      </c>
    </row>
    <row r="1002" spans="1:7" x14ac:dyDescent="0.3">
      <c r="A1002" s="17"/>
      <c r="B1002" s="16"/>
      <c r="C1002" s="16"/>
      <c r="D1002" s="18"/>
      <c r="E1002" s="16"/>
      <c r="F1002" s="16"/>
      <c r="G1002" s="22" t="str">
        <f>IF($B1002="","",IF(COUNTIFS(Orders!$A:$A,$B1002,Orders!$D:$D,$C1002)&gt;0,"OK","No such PO line"))</f>
        <v/>
      </c>
    </row>
    <row r="1003" spans="1:7" x14ac:dyDescent="0.3">
      <c r="A1003" s="17"/>
      <c r="B1003" s="16"/>
      <c r="C1003" s="16"/>
      <c r="D1003" s="18"/>
      <c r="E1003" s="16"/>
      <c r="F1003" s="16"/>
      <c r="G1003" s="22" t="str">
        <f>IF($B1003="","",IF(COUNTIFS(Orders!$A:$A,$B1003,Orders!$D:$D,$C1003)&gt;0,"OK","No such PO line"))</f>
        <v/>
      </c>
    </row>
  </sheetData>
  <conditionalFormatting sqref="G4:G1003">
    <cfRule type="cellIs" dxfId="1" priority="1" operator="equal">
      <formula>"No such PO line"</formula>
    </cfRule>
  </conditionalFormatting>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xr:uid="{00000000-0002-0000-0400-000000000000}">
          <x14:formula1>
            <xm:f>Orders!$D$4:$D$503</xm:f>
          </x14:formula1>
          <xm:sqref>C4:C1003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04"/>
  <sheetViews>
    <sheetView showGridLines="0" workbookViewId="0">
      <pane ySplit="4" topLeftCell="A5" activePane="bottomLeft" state="frozen"/>
      <selection pane="bottomLeft"/>
    </sheetView>
  </sheetViews>
  <sheetFormatPr defaultRowHeight="14.4" x14ac:dyDescent="0.3"/>
  <cols>
    <col min="1" max="1" width="30" customWidth="1"/>
    <col min="2" max="3" width="15" customWidth="1"/>
    <col min="4" max="5" width="11" customWidth="1"/>
    <col min="6" max="6" width="13" customWidth="1"/>
  </cols>
  <sheetData>
    <row r="1" spans="1:6" ht="25.95" customHeight="1" x14ac:dyDescent="0.4">
      <c r="A1" s="1" t="s">
        <v>89</v>
      </c>
    </row>
    <row r="2" spans="1:6" x14ac:dyDescent="0.3">
      <c r="A2" s="2" t="str">
        <f ca="1">"As on "&amp;TEXT(Settings!$B$5,"dd-mmm-yyyy")&amp;"  ·  amounts in "&amp;Settings!$B$4</f>
        <v>As on 02-Nov-2026  ·  amounts in INR</v>
      </c>
    </row>
    <row r="3" spans="1:6" x14ac:dyDescent="0.3">
      <c r="A3" s="12" t="s">
        <v>90</v>
      </c>
      <c r="B3" s="23">
        <f>SUM(B5:B204)</f>
        <v>589094</v>
      </c>
      <c r="C3" s="23">
        <f>SUM(C5:C204)</f>
        <v>206795</v>
      </c>
      <c r="D3" s="24">
        <f>SUM(D5:D204)</f>
        <v>4</v>
      </c>
      <c r="E3" s="24">
        <f ca="1">SUM(E5:E204)</f>
        <v>3</v>
      </c>
    </row>
    <row r="4" spans="1:6" ht="31.95" customHeight="1" x14ac:dyDescent="0.3">
      <c r="A4" s="15" t="s">
        <v>33</v>
      </c>
      <c r="B4" s="15" t="str">
        <f>"Ordered value ("&amp;Settings!$B$4&amp;")"</f>
        <v>Ordered value (INR)</v>
      </c>
      <c r="C4" s="15" t="str">
        <f>"Pending value ("&amp;Settings!$B$4&amp;")"</f>
        <v>Pending value (INR)</v>
      </c>
      <c r="D4" s="15" t="s">
        <v>91</v>
      </c>
      <c r="E4" s="15" t="s">
        <v>92</v>
      </c>
      <c r="F4" s="15" t="s">
        <v>93</v>
      </c>
    </row>
    <row r="5" spans="1:6" x14ac:dyDescent="0.3">
      <c r="A5" s="25" t="str">
        <f>IF(Suppliers!A4="","",Suppliers!A4)</f>
        <v>Bharat Steel Traders</v>
      </c>
      <c r="B5" s="20">
        <f>IF($A5="","",SUMIFS(Orders!$M$4:$M$503,Orders!$C$4:$C$503,$A5))</f>
        <v>399784</v>
      </c>
      <c r="C5" s="20">
        <f>IF($A5="","",SUMIFS(Orders!$P$4:$P$503,Orders!$C$4:$C$503,$A5))</f>
        <v>108560</v>
      </c>
      <c r="D5" s="26">
        <f>IF($A5="","",COUNTIFS(Orders!$C$4:$C$503,$A5,Orders!$O$4:$O$503,"&gt;0"))</f>
        <v>2</v>
      </c>
      <c r="E5" s="26">
        <f ca="1">IF($A5="","",COUNTIFS(Orders!$C$4:$C$503,$A5,Orders!$Q$4:$Q$503,"Overdue"))</f>
        <v>1</v>
      </c>
      <c r="F5" s="26">
        <f ca="1">IF(N($E5)=0,"",IFERROR(_xlfn.AGGREGATE(14,6,Orders!$R$4:$R$503/(Orders!$C$4:$C$503=$A5),1),""))</f>
        <v>28</v>
      </c>
    </row>
    <row r="6" spans="1:6" x14ac:dyDescent="0.3">
      <c r="A6" s="25" t="str">
        <f>IF(Suppliers!A5="","",Suppliers!A5)</f>
        <v>Precision Bearings Co.</v>
      </c>
      <c r="B6" s="20">
        <f>IF($A6="","",SUMIFS(Orders!$M$4:$M$503,Orders!$C$4:$C$503,$A6))</f>
        <v>141010</v>
      </c>
      <c r="C6" s="20">
        <f>IF($A6="","",SUMIFS(Orders!$P$4:$P$503,Orders!$C$4:$C$503,$A6))</f>
        <v>98235</v>
      </c>
      <c r="D6" s="26">
        <f>IF($A6="","",COUNTIFS(Orders!$C$4:$C$503,$A6,Orders!$O$4:$O$503,"&gt;0"))</f>
        <v>2</v>
      </c>
      <c r="E6" s="26">
        <f ca="1">IF($A6="","",COUNTIFS(Orders!$C$4:$C$503,$A6,Orders!$Q$4:$Q$503,"Overdue"))</f>
        <v>2</v>
      </c>
      <c r="F6" s="26">
        <f ca="1">IF(N($E6)=0,"",IFERROR(_xlfn.AGGREGATE(14,6,Orders!$R$4:$R$503/(Orders!$C$4:$C$503=$A6),1),""))</f>
        <v>9</v>
      </c>
    </row>
    <row r="7" spans="1:6" x14ac:dyDescent="0.3">
      <c r="A7" s="25" t="str">
        <f>IF(Suppliers!A6="","",Suppliers!A6)</f>
        <v>Shree Packaging Industries</v>
      </c>
      <c r="B7" s="20">
        <f>IF($A7="","",SUMIFS(Orders!$M$4:$M$503,Orders!$C$4:$C$503,$A7))</f>
        <v>48300</v>
      </c>
      <c r="C7" s="20">
        <f>IF($A7="","",SUMIFS(Orders!$P$4:$P$503,Orders!$C$4:$C$503,$A7))</f>
        <v>0</v>
      </c>
      <c r="D7" s="26">
        <f>IF($A7="","",COUNTIFS(Orders!$C$4:$C$503,$A7,Orders!$O$4:$O$503,"&gt;0"))</f>
        <v>0</v>
      </c>
      <c r="E7" s="26">
        <f>IF($A7="","",COUNTIFS(Orders!$C$4:$C$503,$A7,Orders!$Q$4:$Q$503,"Overdue"))</f>
        <v>0</v>
      </c>
      <c r="F7" s="26" t="str">
        <f>IF(N($E7)=0,"",IFERROR(_xlfn.AGGREGATE(14,6,Orders!$R$4:$R$503/(Orders!$C$4:$C$503=$A7),1),""))</f>
        <v/>
      </c>
    </row>
    <row r="8" spans="1:6" x14ac:dyDescent="0.3">
      <c r="A8" s="25" t="str">
        <f>IF(Suppliers!A7="","",Suppliers!A7)</f>
        <v/>
      </c>
      <c r="B8" s="20" t="str">
        <f>IF($A8="","",SUMIFS(Orders!$M$4:$M$503,Orders!$C$4:$C$503,$A8))</f>
        <v/>
      </c>
      <c r="C8" s="20" t="str">
        <f>IF($A8="","",SUMIFS(Orders!$P$4:$P$503,Orders!$C$4:$C$503,$A8))</f>
        <v/>
      </c>
      <c r="D8" s="26" t="str">
        <f>IF($A8="","",COUNTIFS(Orders!$C$4:$C$503,$A8,Orders!$O$4:$O$503,"&gt;0"))</f>
        <v/>
      </c>
      <c r="E8" s="26" t="str">
        <f>IF($A8="","",COUNTIFS(Orders!$C$4:$C$503,$A8,Orders!$Q$4:$Q$503,"Overdue"))</f>
        <v/>
      </c>
      <c r="F8" s="26" t="str">
        <f>IF(N($E8)=0,"",IFERROR(_xlfn.AGGREGATE(14,6,Orders!$R$4:$R$503/(Orders!$C$4:$C$503=$A8),1),""))</f>
        <v/>
      </c>
    </row>
    <row r="9" spans="1:6" x14ac:dyDescent="0.3">
      <c r="A9" s="25" t="str">
        <f>IF(Suppliers!A8="","",Suppliers!A8)</f>
        <v/>
      </c>
      <c r="B9" s="20" t="str">
        <f>IF($A9="","",SUMIFS(Orders!$M$4:$M$503,Orders!$C$4:$C$503,$A9))</f>
        <v/>
      </c>
      <c r="C9" s="20" t="str">
        <f>IF($A9="","",SUMIFS(Orders!$P$4:$P$503,Orders!$C$4:$C$503,$A9))</f>
        <v/>
      </c>
      <c r="D9" s="26" t="str">
        <f>IF($A9="","",COUNTIFS(Orders!$C$4:$C$503,$A9,Orders!$O$4:$O$503,"&gt;0"))</f>
        <v/>
      </c>
      <c r="E9" s="26" t="str">
        <f>IF($A9="","",COUNTIFS(Orders!$C$4:$C$503,$A9,Orders!$Q$4:$Q$503,"Overdue"))</f>
        <v/>
      </c>
      <c r="F9" s="26" t="str">
        <f>IF(N($E9)=0,"",IFERROR(_xlfn.AGGREGATE(14,6,Orders!$R$4:$R$503/(Orders!$C$4:$C$503=$A9),1),""))</f>
        <v/>
      </c>
    </row>
    <row r="10" spans="1:6" x14ac:dyDescent="0.3">
      <c r="A10" s="25" t="str">
        <f>IF(Suppliers!A9="","",Suppliers!A9)</f>
        <v/>
      </c>
      <c r="B10" s="20" t="str">
        <f>IF($A10="","",SUMIFS(Orders!$M$4:$M$503,Orders!$C$4:$C$503,$A10))</f>
        <v/>
      </c>
      <c r="C10" s="20" t="str">
        <f>IF($A10="","",SUMIFS(Orders!$P$4:$P$503,Orders!$C$4:$C$503,$A10))</f>
        <v/>
      </c>
      <c r="D10" s="26" t="str">
        <f>IF($A10="","",COUNTIFS(Orders!$C$4:$C$503,$A10,Orders!$O$4:$O$503,"&gt;0"))</f>
        <v/>
      </c>
      <c r="E10" s="26" t="str">
        <f>IF($A10="","",COUNTIFS(Orders!$C$4:$C$503,$A10,Orders!$Q$4:$Q$503,"Overdue"))</f>
        <v/>
      </c>
      <c r="F10" s="26" t="str">
        <f>IF(N($E10)=0,"",IFERROR(_xlfn.AGGREGATE(14,6,Orders!$R$4:$R$503/(Orders!$C$4:$C$503=$A10),1),""))</f>
        <v/>
      </c>
    </row>
    <row r="11" spans="1:6" x14ac:dyDescent="0.3">
      <c r="A11" s="25" t="str">
        <f>IF(Suppliers!A10="","",Suppliers!A10)</f>
        <v/>
      </c>
      <c r="B11" s="20" t="str">
        <f>IF($A11="","",SUMIFS(Orders!$M$4:$M$503,Orders!$C$4:$C$503,$A11))</f>
        <v/>
      </c>
      <c r="C11" s="20" t="str">
        <f>IF($A11="","",SUMIFS(Orders!$P$4:$P$503,Orders!$C$4:$C$503,$A11))</f>
        <v/>
      </c>
      <c r="D11" s="26" t="str">
        <f>IF($A11="","",COUNTIFS(Orders!$C$4:$C$503,$A11,Orders!$O$4:$O$503,"&gt;0"))</f>
        <v/>
      </c>
      <c r="E11" s="26" t="str">
        <f>IF($A11="","",COUNTIFS(Orders!$C$4:$C$503,$A11,Orders!$Q$4:$Q$503,"Overdue"))</f>
        <v/>
      </c>
      <c r="F11" s="26" t="str">
        <f>IF(N($E11)=0,"",IFERROR(_xlfn.AGGREGATE(14,6,Orders!$R$4:$R$503/(Orders!$C$4:$C$503=$A11),1),""))</f>
        <v/>
      </c>
    </row>
    <row r="12" spans="1:6" x14ac:dyDescent="0.3">
      <c r="A12" s="25" t="str">
        <f>IF(Suppliers!A11="","",Suppliers!A11)</f>
        <v/>
      </c>
      <c r="B12" s="20" t="str">
        <f>IF($A12="","",SUMIFS(Orders!$M$4:$M$503,Orders!$C$4:$C$503,$A12))</f>
        <v/>
      </c>
      <c r="C12" s="20" t="str">
        <f>IF($A12="","",SUMIFS(Orders!$P$4:$P$503,Orders!$C$4:$C$503,$A12))</f>
        <v/>
      </c>
      <c r="D12" s="26" t="str">
        <f>IF($A12="","",COUNTIFS(Orders!$C$4:$C$503,$A12,Orders!$O$4:$O$503,"&gt;0"))</f>
        <v/>
      </c>
      <c r="E12" s="26" t="str">
        <f>IF($A12="","",COUNTIFS(Orders!$C$4:$C$503,$A12,Orders!$Q$4:$Q$503,"Overdue"))</f>
        <v/>
      </c>
      <c r="F12" s="26" t="str">
        <f>IF(N($E12)=0,"",IFERROR(_xlfn.AGGREGATE(14,6,Orders!$R$4:$R$503/(Orders!$C$4:$C$503=$A12),1),""))</f>
        <v/>
      </c>
    </row>
    <row r="13" spans="1:6" x14ac:dyDescent="0.3">
      <c r="A13" s="25" t="str">
        <f>IF(Suppliers!A12="","",Suppliers!A12)</f>
        <v/>
      </c>
      <c r="B13" s="20" t="str">
        <f>IF($A13="","",SUMIFS(Orders!$M$4:$M$503,Orders!$C$4:$C$503,$A13))</f>
        <v/>
      </c>
      <c r="C13" s="20" t="str">
        <f>IF($A13="","",SUMIFS(Orders!$P$4:$P$503,Orders!$C$4:$C$503,$A13))</f>
        <v/>
      </c>
      <c r="D13" s="26" t="str">
        <f>IF($A13="","",COUNTIFS(Orders!$C$4:$C$503,$A13,Orders!$O$4:$O$503,"&gt;0"))</f>
        <v/>
      </c>
      <c r="E13" s="26" t="str">
        <f>IF($A13="","",COUNTIFS(Orders!$C$4:$C$503,$A13,Orders!$Q$4:$Q$503,"Overdue"))</f>
        <v/>
      </c>
      <c r="F13" s="26" t="str">
        <f>IF(N($E13)=0,"",IFERROR(_xlfn.AGGREGATE(14,6,Orders!$R$4:$R$503/(Orders!$C$4:$C$503=$A13),1),""))</f>
        <v/>
      </c>
    </row>
    <row r="14" spans="1:6" x14ac:dyDescent="0.3">
      <c r="A14" s="25" t="str">
        <f>IF(Suppliers!A13="","",Suppliers!A13)</f>
        <v/>
      </c>
      <c r="B14" s="20" t="str">
        <f>IF($A14="","",SUMIFS(Orders!$M$4:$M$503,Orders!$C$4:$C$503,$A14))</f>
        <v/>
      </c>
      <c r="C14" s="20" t="str">
        <f>IF($A14="","",SUMIFS(Orders!$P$4:$P$503,Orders!$C$4:$C$503,$A14))</f>
        <v/>
      </c>
      <c r="D14" s="26" t="str">
        <f>IF($A14="","",COUNTIFS(Orders!$C$4:$C$503,$A14,Orders!$O$4:$O$503,"&gt;0"))</f>
        <v/>
      </c>
      <c r="E14" s="26" t="str">
        <f>IF($A14="","",COUNTIFS(Orders!$C$4:$C$503,$A14,Orders!$Q$4:$Q$503,"Overdue"))</f>
        <v/>
      </c>
      <c r="F14" s="26" t="str">
        <f>IF(N($E14)=0,"",IFERROR(_xlfn.AGGREGATE(14,6,Orders!$R$4:$R$503/(Orders!$C$4:$C$503=$A14),1),""))</f>
        <v/>
      </c>
    </row>
    <row r="15" spans="1:6" x14ac:dyDescent="0.3">
      <c r="A15" s="25" t="str">
        <f>IF(Suppliers!A14="","",Suppliers!A14)</f>
        <v/>
      </c>
      <c r="B15" s="20" t="str">
        <f>IF($A15="","",SUMIFS(Orders!$M$4:$M$503,Orders!$C$4:$C$503,$A15))</f>
        <v/>
      </c>
      <c r="C15" s="20" t="str">
        <f>IF($A15="","",SUMIFS(Orders!$P$4:$P$503,Orders!$C$4:$C$503,$A15))</f>
        <v/>
      </c>
      <c r="D15" s="26" t="str">
        <f>IF($A15="","",COUNTIFS(Orders!$C$4:$C$503,$A15,Orders!$O$4:$O$503,"&gt;0"))</f>
        <v/>
      </c>
      <c r="E15" s="26" t="str">
        <f>IF($A15="","",COUNTIFS(Orders!$C$4:$C$503,$A15,Orders!$Q$4:$Q$503,"Overdue"))</f>
        <v/>
      </c>
      <c r="F15" s="26" t="str">
        <f>IF(N($E15)=0,"",IFERROR(_xlfn.AGGREGATE(14,6,Orders!$R$4:$R$503/(Orders!$C$4:$C$503=$A15),1),""))</f>
        <v/>
      </c>
    </row>
    <row r="16" spans="1:6" x14ac:dyDescent="0.3">
      <c r="A16" s="25" t="str">
        <f>IF(Suppliers!A15="","",Suppliers!A15)</f>
        <v/>
      </c>
      <c r="B16" s="20" t="str">
        <f>IF($A16="","",SUMIFS(Orders!$M$4:$M$503,Orders!$C$4:$C$503,$A16))</f>
        <v/>
      </c>
      <c r="C16" s="20" t="str">
        <f>IF($A16="","",SUMIFS(Orders!$P$4:$P$503,Orders!$C$4:$C$503,$A16))</f>
        <v/>
      </c>
      <c r="D16" s="26" t="str">
        <f>IF($A16="","",COUNTIFS(Orders!$C$4:$C$503,$A16,Orders!$O$4:$O$503,"&gt;0"))</f>
        <v/>
      </c>
      <c r="E16" s="26" t="str">
        <f>IF($A16="","",COUNTIFS(Orders!$C$4:$C$503,$A16,Orders!$Q$4:$Q$503,"Overdue"))</f>
        <v/>
      </c>
      <c r="F16" s="26" t="str">
        <f>IF(N($E16)=0,"",IFERROR(_xlfn.AGGREGATE(14,6,Orders!$R$4:$R$503/(Orders!$C$4:$C$503=$A16),1),""))</f>
        <v/>
      </c>
    </row>
    <row r="17" spans="1:6" x14ac:dyDescent="0.3">
      <c r="A17" s="25" t="str">
        <f>IF(Suppliers!A16="","",Suppliers!A16)</f>
        <v/>
      </c>
      <c r="B17" s="20" t="str">
        <f>IF($A17="","",SUMIFS(Orders!$M$4:$M$503,Orders!$C$4:$C$503,$A17))</f>
        <v/>
      </c>
      <c r="C17" s="20" t="str">
        <f>IF($A17="","",SUMIFS(Orders!$P$4:$P$503,Orders!$C$4:$C$503,$A17))</f>
        <v/>
      </c>
      <c r="D17" s="26" t="str">
        <f>IF($A17="","",COUNTIFS(Orders!$C$4:$C$503,$A17,Orders!$O$4:$O$503,"&gt;0"))</f>
        <v/>
      </c>
      <c r="E17" s="26" t="str">
        <f>IF($A17="","",COUNTIFS(Orders!$C$4:$C$503,$A17,Orders!$Q$4:$Q$503,"Overdue"))</f>
        <v/>
      </c>
      <c r="F17" s="26" t="str">
        <f>IF(N($E17)=0,"",IFERROR(_xlfn.AGGREGATE(14,6,Orders!$R$4:$R$503/(Orders!$C$4:$C$503=$A17),1),""))</f>
        <v/>
      </c>
    </row>
    <row r="18" spans="1:6" x14ac:dyDescent="0.3">
      <c r="A18" s="25" t="str">
        <f>IF(Suppliers!A17="","",Suppliers!A17)</f>
        <v/>
      </c>
      <c r="B18" s="20" t="str">
        <f>IF($A18="","",SUMIFS(Orders!$M$4:$M$503,Orders!$C$4:$C$503,$A18))</f>
        <v/>
      </c>
      <c r="C18" s="20" t="str">
        <f>IF($A18="","",SUMIFS(Orders!$P$4:$P$503,Orders!$C$4:$C$503,$A18))</f>
        <v/>
      </c>
      <c r="D18" s="26" t="str">
        <f>IF($A18="","",COUNTIFS(Orders!$C$4:$C$503,$A18,Orders!$O$4:$O$503,"&gt;0"))</f>
        <v/>
      </c>
      <c r="E18" s="26" t="str">
        <f>IF($A18="","",COUNTIFS(Orders!$C$4:$C$503,$A18,Orders!$Q$4:$Q$503,"Overdue"))</f>
        <v/>
      </c>
      <c r="F18" s="26" t="str">
        <f>IF(N($E18)=0,"",IFERROR(_xlfn.AGGREGATE(14,6,Orders!$R$4:$R$503/(Orders!$C$4:$C$503=$A18),1),""))</f>
        <v/>
      </c>
    </row>
    <row r="19" spans="1:6" x14ac:dyDescent="0.3">
      <c r="A19" s="25" t="str">
        <f>IF(Suppliers!A18="","",Suppliers!A18)</f>
        <v/>
      </c>
      <c r="B19" s="20" t="str">
        <f>IF($A19="","",SUMIFS(Orders!$M$4:$M$503,Orders!$C$4:$C$503,$A19))</f>
        <v/>
      </c>
      <c r="C19" s="20" t="str">
        <f>IF($A19="","",SUMIFS(Orders!$P$4:$P$503,Orders!$C$4:$C$503,$A19))</f>
        <v/>
      </c>
      <c r="D19" s="26" t="str">
        <f>IF($A19="","",COUNTIFS(Orders!$C$4:$C$503,$A19,Orders!$O$4:$O$503,"&gt;0"))</f>
        <v/>
      </c>
      <c r="E19" s="26" t="str">
        <f>IF($A19="","",COUNTIFS(Orders!$C$4:$C$503,$A19,Orders!$Q$4:$Q$503,"Overdue"))</f>
        <v/>
      </c>
      <c r="F19" s="26" t="str">
        <f>IF(N($E19)=0,"",IFERROR(_xlfn.AGGREGATE(14,6,Orders!$R$4:$R$503/(Orders!$C$4:$C$503=$A19),1),""))</f>
        <v/>
      </c>
    </row>
    <row r="20" spans="1:6" x14ac:dyDescent="0.3">
      <c r="A20" s="25" t="str">
        <f>IF(Suppliers!A19="","",Suppliers!A19)</f>
        <v/>
      </c>
      <c r="B20" s="20" t="str">
        <f>IF($A20="","",SUMIFS(Orders!$M$4:$M$503,Orders!$C$4:$C$503,$A20))</f>
        <v/>
      </c>
      <c r="C20" s="20" t="str">
        <f>IF($A20="","",SUMIFS(Orders!$P$4:$P$503,Orders!$C$4:$C$503,$A20))</f>
        <v/>
      </c>
      <c r="D20" s="26" t="str">
        <f>IF($A20="","",COUNTIFS(Orders!$C$4:$C$503,$A20,Orders!$O$4:$O$503,"&gt;0"))</f>
        <v/>
      </c>
      <c r="E20" s="26" t="str">
        <f>IF($A20="","",COUNTIFS(Orders!$C$4:$C$503,$A20,Orders!$Q$4:$Q$503,"Overdue"))</f>
        <v/>
      </c>
      <c r="F20" s="26" t="str">
        <f>IF(N($E20)=0,"",IFERROR(_xlfn.AGGREGATE(14,6,Orders!$R$4:$R$503/(Orders!$C$4:$C$503=$A20),1),""))</f>
        <v/>
      </c>
    </row>
    <row r="21" spans="1:6" x14ac:dyDescent="0.3">
      <c r="A21" s="25" t="str">
        <f>IF(Suppliers!A20="","",Suppliers!A20)</f>
        <v/>
      </c>
      <c r="B21" s="20" t="str">
        <f>IF($A21="","",SUMIFS(Orders!$M$4:$M$503,Orders!$C$4:$C$503,$A21))</f>
        <v/>
      </c>
      <c r="C21" s="20" t="str">
        <f>IF($A21="","",SUMIFS(Orders!$P$4:$P$503,Orders!$C$4:$C$503,$A21))</f>
        <v/>
      </c>
      <c r="D21" s="26" t="str">
        <f>IF($A21="","",COUNTIFS(Orders!$C$4:$C$503,$A21,Orders!$O$4:$O$503,"&gt;0"))</f>
        <v/>
      </c>
      <c r="E21" s="26" t="str">
        <f>IF($A21="","",COUNTIFS(Orders!$C$4:$C$503,$A21,Orders!$Q$4:$Q$503,"Overdue"))</f>
        <v/>
      </c>
      <c r="F21" s="26" t="str">
        <f>IF(N($E21)=0,"",IFERROR(_xlfn.AGGREGATE(14,6,Orders!$R$4:$R$503/(Orders!$C$4:$C$503=$A21),1),""))</f>
        <v/>
      </c>
    </row>
    <row r="22" spans="1:6" x14ac:dyDescent="0.3">
      <c r="A22" s="25" t="str">
        <f>IF(Suppliers!A21="","",Suppliers!A21)</f>
        <v/>
      </c>
      <c r="B22" s="20" t="str">
        <f>IF($A22="","",SUMIFS(Orders!$M$4:$M$503,Orders!$C$4:$C$503,$A22))</f>
        <v/>
      </c>
      <c r="C22" s="20" t="str">
        <f>IF($A22="","",SUMIFS(Orders!$P$4:$P$503,Orders!$C$4:$C$503,$A22))</f>
        <v/>
      </c>
      <c r="D22" s="26" t="str">
        <f>IF($A22="","",COUNTIFS(Orders!$C$4:$C$503,$A22,Orders!$O$4:$O$503,"&gt;0"))</f>
        <v/>
      </c>
      <c r="E22" s="26" t="str">
        <f>IF($A22="","",COUNTIFS(Orders!$C$4:$C$503,$A22,Orders!$Q$4:$Q$503,"Overdue"))</f>
        <v/>
      </c>
      <c r="F22" s="26" t="str">
        <f>IF(N($E22)=0,"",IFERROR(_xlfn.AGGREGATE(14,6,Orders!$R$4:$R$503/(Orders!$C$4:$C$503=$A22),1),""))</f>
        <v/>
      </c>
    </row>
    <row r="23" spans="1:6" x14ac:dyDescent="0.3">
      <c r="A23" s="25" t="str">
        <f>IF(Suppliers!A22="","",Suppliers!A22)</f>
        <v/>
      </c>
      <c r="B23" s="20" t="str">
        <f>IF($A23="","",SUMIFS(Orders!$M$4:$M$503,Orders!$C$4:$C$503,$A23))</f>
        <v/>
      </c>
      <c r="C23" s="20" t="str">
        <f>IF($A23="","",SUMIFS(Orders!$P$4:$P$503,Orders!$C$4:$C$503,$A23))</f>
        <v/>
      </c>
      <c r="D23" s="26" t="str">
        <f>IF($A23="","",COUNTIFS(Orders!$C$4:$C$503,$A23,Orders!$O$4:$O$503,"&gt;0"))</f>
        <v/>
      </c>
      <c r="E23" s="26" t="str">
        <f>IF($A23="","",COUNTIFS(Orders!$C$4:$C$503,$A23,Orders!$Q$4:$Q$503,"Overdue"))</f>
        <v/>
      </c>
      <c r="F23" s="26" t="str">
        <f>IF(N($E23)=0,"",IFERROR(_xlfn.AGGREGATE(14,6,Orders!$R$4:$R$503/(Orders!$C$4:$C$503=$A23),1),""))</f>
        <v/>
      </c>
    </row>
    <row r="24" spans="1:6" x14ac:dyDescent="0.3">
      <c r="A24" s="25" t="str">
        <f>IF(Suppliers!A23="","",Suppliers!A23)</f>
        <v/>
      </c>
      <c r="B24" s="20" t="str">
        <f>IF($A24="","",SUMIFS(Orders!$M$4:$M$503,Orders!$C$4:$C$503,$A24))</f>
        <v/>
      </c>
      <c r="C24" s="20" t="str">
        <f>IF($A24="","",SUMIFS(Orders!$P$4:$P$503,Orders!$C$4:$C$503,$A24))</f>
        <v/>
      </c>
      <c r="D24" s="26" t="str">
        <f>IF($A24="","",COUNTIFS(Orders!$C$4:$C$503,$A24,Orders!$O$4:$O$503,"&gt;0"))</f>
        <v/>
      </c>
      <c r="E24" s="26" t="str">
        <f>IF($A24="","",COUNTIFS(Orders!$C$4:$C$503,$A24,Orders!$Q$4:$Q$503,"Overdue"))</f>
        <v/>
      </c>
      <c r="F24" s="26" t="str">
        <f>IF(N($E24)=0,"",IFERROR(_xlfn.AGGREGATE(14,6,Orders!$R$4:$R$503/(Orders!$C$4:$C$503=$A24),1),""))</f>
        <v/>
      </c>
    </row>
    <row r="25" spans="1:6" x14ac:dyDescent="0.3">
      <c r="A25" s="25" t="str">
        <f>IF(Suppliers!A24="","",Suppliers!A24)</f>
        <v/>
      </c>
      <c r="B25" s="20" t="str">
        <f>IF($A25="","",SUMIFS(Orders!$M$4:$M$503,Orders!$C$4:$C$503,$A25))</f>
        <v/>
      </c>
      <c r="C25" s="20" t="str">
        <f>IF($A25="","",SUMIFS(Orders!$P$4:$P$503,Orders!$C$4:$C$503,$A25))</f>
        <v/>
      </c>
      <c r="D25" s="26" t="str">
        <f>IF($A25="","",COUNTIFS(Orders!$C$4:$C$503,$A25,Orders!$O$4:$O$503,"&gt;0"))</f>
        <v/>
      </c>
      <c r="E25" s="26" t="str">
        <f>IF($A25="","",COUNTIFS(Orders!$C$4:$C$503,$A25,Orders!$Q$4:$Q$503,"Overdue"))</f>
        <v/>
      </c>
      <c r="F25" s="26" t="str">
        <f>IF(N($E25)=0,"",IFERROR(_xlfn.AGGREGATE(14,6,Orders!$R$4:$R$503/(Orders!$C$4:$C$503=$A25),1),""))</f>
        <v/>
      </c>
    </row>
    <row r="26" spans="1:6" x14ac:dyDescent="0.3">
      <c r="A26" s="25" t="str">
        <f>IF(Suppliers!A25="","",Suppliers!A25)</f>
        <v/>
      </c>
      <c r="B26" s="20" t="str">
        <f>IF($A26="","",SUMIFS(Orders!$M$4:$M$503,Orders!$C$4:$C$503,$A26))</f>
        <v/>
      </c>
      <c r="C26" s="20" t="str">
        <f>IF($A26="","",SUMIFS(Orders!$P$4:$P$503,Orders!$C$4:$C$503,$A26))</f>
        <v/>
      </c>
      <c r="D26" s="26" t="str">
        <f>IF($A26="","",COUNTIFS(Orders!$C$4:$C$503,$A26,Orders!$O$4:$O$503,"&gt;0"))</f>
        <v/>
      </c>
      <c r="E26" s="26" t="str">
        <f>IF($A26="","",COUNTIFS(Orders!$C$4:$C$503,$A26,Orders!$Q$4:$Q$503,"Overdue"))</f>
        <v/>
      </c>
      <c r="F26" s="26" t="str">
        <f>IF(N($E26)=0,"",IFERROR(_xlfn.AGGREGATE(14,6,Orders!$R$4:$R$503/(Orders!$C$4:$C$503=$A26),1),""))</f>
        <v/>
      </c>
    </row>
    <row r="27" spans="1:6" x14ac:dyDescent="0.3">
      <c r="A27" s="25" t="str">
        <f>IF(Suppliers!A26="","",Suppliers!A26)</f>
        <v/>
      </c>
      <c r="B27" s="20" t="str">
        <f>IF($A27="","",SUMIFS(Orders!$M$4:$M$503,Orders!$C$4:$C$503,$A27))</f>
        <v/>
      </c>
      <c r="C27" s="20" t="str">
        <f>IF($A27="","",SUMIFS(Orders!$P$4:$P$503,Orders!$C$4:$C$503,$A27))</f>
        <v/>
      </c>
      <c r="D27" s="26" t="str">
        <f>IF($A27="","",COUNTIFS(Orders!$C$4:$C$503,$A27,Orders!$O$4:$O$503,"&gt;0"))</f>
        <v/>
      </c>
      <c r="E27" s="26" t="str">
        <f>IF($A27="","",COUNTIFS(Orders!$C$4:$C$503,$A27,Orders!$Q$4:$Q$503,"Overdue"))</f>
        <v/>
      </c>
      <c r="F27" s="26" t="str">
        <f>IF(N($E27)=0,"",IFERROR(_xlfn.AGGREGATE(14,6,Orders!$R$4:$R$503/(Orders!$C$4:$C$503=$A27),1),""))</f>
        <v/>
      </c>
    </row>
    <row r="28" spans="1:6" x14ac:dyDescent="0.3">
      <c r="A28" s="25" t="str">
        <f>IF(Suppliers!A27="","",Suppliers!A27)</f>
        <v/>
      </c>
      <c r="B28" s="20" t="str">
        <f>IF($A28="","",SUMIFS(Orders!$M$4:$M$503,Orders!$C$4:$C$503,$A28))</f>
        <v/>
      </c>
      <c r="C28" s="20" t="str">
        <f>IF($A28="","",SUMIFS(Orders!$P$4:$P$503,Orders!$C$4:$C$503,$A28))</f>
        <v/>
      </c>
      <c r="D28" s="26" t="str">
        <f>IF($A28="","",COUNTIFS(Orders!$C$4:$C$503,$A28,Orders!$O$4:$O$503,"&gt;0"))</f>
        <v/>
      </c>
      <c r="E28" s="26" t="str">
        <f>IF($A28="","",COUNTIFS(Orders!$C$4:$C$503,$A28,Orders!$Q$4:$Q$503,"Overdue"))</f>
        <v/>
      </c>
      <c r="F28" s="26" t="str">
        <f>IF(N($E28)=0,"",IFERROR(_xlfn.AGGREGATE(14,6,Orders!$R$4:$R$503/(Orders!$C$4:$C$503=$A28),1),""))</f>
        <v/>
      </c>
    </row>
    <row r="29" spans="1:6" x14ac:dyDescent="0.3">
      <c r="A29" s="25" t="str">
        <f>IF(Suppliers!A28="","",Suppliers!A28)</f>
        <v/>
      </c>
      <c r="B29" s="20" t="str">
        <f>IF($A29="","",SUMIFS(Orders!$M$4:$M$503,Orders!$C$4:$C$503,$A29))</f>
        <v/>
      </c>
      <c r="C29" s="20" t="str">
        <f>IF($A29="","",SUMIFS(Orders!$P$4:$P$503,Orders!$C$4:$C$503,$A29))</f>
        <v/>
      </c>
      <c r="D29" s="26" t="str">
        <f>IF($A29="","",COUNTIFS(Orders!$C$4:$C$503,$A29,Orders!$O$4:$O$503,"&gt;0"))</f>
        <v/>
      </c>
      <c r="E29" s="26" t="str">
        <f>IF($A29="","",COUNTIFS(Orders!$C$4:$C$503,$A29,Orders!$Q$4:$Q$503,"Overdue"))</f>
        <v/>
      </c>
      <c r="F29" s="26" t="str">
        <f>IF(N($E29)=0,"",IFERROR(_xlfn.AGGREGATE(14,6,Orders!$R$4:$R$503/(Orders!$C$4:$C$503=$A29),1),""))</f>
        <v/>
      </c>
    </row>
    <row r="30" spans="1:6" x14ac:dyDescent="0.3">
      <c r="A30" s="25" t="str">
        <f>IF(Suppliers!A29="","",Suppliers!A29)</f>
        <v/>
      </c>
      <c r="B30" s="20" t="str">
        <f>IF($A30="","",SUMIFS(Orders!$M$4:$M$503,Orders!$C$4:$C$503,$A30))</f>
        <v/>
      </c>
      <c r="C30" s="20" t="str">
        <f>IF($A30="","",SUMIFS(Orders!$P$4:$P$503,Orders!$C$4:$C$503,$A30))</f>
        <v/>
      </c>
      <c r="D30" s="26" t="str">
        <f>IF($A30="","",COUNTIFS(Orders!$C$4:$C$503,$A30,Orders!$O$4:$O$503,"&gt;0"))</f>
        <v/>
      </c>
      <c r="E30" s="26" t="str">
        <f>IF($A30="","",COUNTIFS(Orders!$C$4:$C$503,$A30,Orders!$Q$4:$Q$503,"Overdue"))</f>
        <v/>
      </c>
      <c r="F30" s="26" t="str">
        <f>IF(N($E30)=0,"",IFERROR(_xlfn.AGGREGATE(14,6,Orders!$R$4:$R$503/(Orders!$C$4:$C$503=$A30),1),""))</f>
        <v/>
      </c>
    </row>
    <row r="31" spans="1:6" x14ac:dyDescent="0.3">
      <c r="A31" s="25" t="str">
        <f>IF(Suppliers!A30="","",Suppliers!A30)</f>
        <v/>
      </c>
      <c r="B31" s="20" t="str">
        <f>IF($A31="","",SUMIFS(Orders!$M$4:$M$503,Orders!$C$4:$C$503,$A31))</f>
        <v/>
      </c>
      <c r="C31" s="20" t="str">
        <f>IF($A31="","",SUMIFS(Orders!$P$4:$P$503,Orders!$C$4:$C$503,$A31))</f>
        <v/>
      </c>
      <c r="D31" s="26" t="str">
        <f>IF($A31="","",COUNTIFS(Orders!$C$4:$C$503,$A31,Orders!$O$4:$O$503,"&gt;0"))</f>
        <v/>
      </c>
      <c r="E31" s="26" t="str">
        <f>IF($A31="","",COUNTIFS(Orders!$C$4:$C$503,$A31,Orders!$Q$4:$Q$503,"Overdue"))</f>
        <v/>
      </c>
      <c r="F31" s="26" t="str">
        <f>IF(N($E31)=0,"",IFERROR(_xlfn.AGGREGATE(14,6,Orders!$R$4:$R$503/(Orders!$C$4:$C$503=$A31),1),""))</f>
        <v/>
      </c>
    </row>
    <row r="32" spans="1:6" x14ac:dyDescent="0.3">
      <c r="A32" s="25" t="str">
        <f>IF(Suppliers!A31="","",Suppliers!A31)</f>
        <v/>
      </c>
      <c r="B32" s="20" t="str">
        <f>IF($A32="","",SUMIFS(Orders!$M$4:$M$503,Orders!$C$4:$C$503,$A32))</f>
        <v/>
      </c>
      <c r="C32" s="20" t="str">
        <f>IF($A32="","",SUMIFS(Orders!$P$4:$P$503,Orders!$C$4:$C$503,$A32))</f>
        <v/>
      </c>
      <c r="D32" s="26" t="str">
        <f>IF($A32="","",COUNTIFS(Orders!$C$4:$C$503,$A32,Orders!$O$4:$O$503,"&gt;0"))</f>
        <v/>
      </c>
      <c r="E32" s="26" t="str">
        <f>IF($A32="","",COUNTIFS(Orders!$C$4:$C$503,$A32,Orders!$Q$4:$Q$503,"Overdue"))</f>
        <v/>
      </c>
      <c r="F32" s="26" t="str">
        <f>IF(N($E32)=0,"",IFERROR(_xlfn.AGGREGATE(14,6,Orders!$R$4:$R$503/(Orders!$C$4:$C$503=$A32),1),""))</f>
        <v/>
      </c>
    </row>
    <row r="33" spans="1:6" x14ac:dyDescent="0.3">
      <c r="A33" s="25" t="str">
        <f>IF(Suppliers!A32="","",Suppliers!A32)</f>
        <v/>
      </c>
      <c r="B33" s="20" t="str">
        <f>IF($A33="","",SUMIFS(Orders!$M$4:$M$503,Orders!$C$4:$C$503,$A33))</f>
        <v/>
      </c>
      <c r="C33" s="20" t="str">
        <f>IF($A33="","",SUMIFS(Orders!$P$4:$P$503,Orders!$C$4:$C$503,$A33))</f>
        <v/>
      </c>
      <c r="D33" s="26" t="str">
        <f>IF($A33="","",COUNTIFS(Orders!$C$4:$C$503,$A33,Orders!$O$4:$O$503,"&gt;0"))</f>
        <v/>
      </c>
      <c r="E33" s="26" t="str">
        <f>IF($A33="","",COUNTIFS(Orders!$C$4:$C$503,$A33,Orders!$Q$4:$Q$503,"Overdue"))</f>
        <v/>
      </c>
      <c r="F33" s="26" t="str">
        <f>IF(N($E33)=0,"",IFERROR(_xlfn.AGGREGATE(14,6,Orders!$R$4:$R$503/(Orders!$C$4:$C$503=$A33),1),""))</f>
        <v/>
      </c>
    </row>
    <row r="34" spans="1:6" x14ac:dyDescent="0.3">
      <c r="A34" s="25" t="str">
        <f>IF(Suppliers!A33="","",Suppliers!A33)</f>
        <v/>
      </c>
      <c r="B34" s="20" t="str">
        <f>IF($A34="","",SUMIFS(Orders!$M$4:$M$503,Orders!$C$4:$C$503,$A34))</f>
        <v/>
      </c>
      <c r="C34" s="20" t="str">
        <f>IF($A34="","",SUMIFS(Orders!$P$4:$P$503,Orders!$C$4:$C$503,$A34))</f>
        <v/>
      </c>
      <c r="D34" s="26" t="str">
        <f>IF($A34="","",COUNTIFS(Orders!$C$4:$C$503,$A34,Orders!$O$4:$O$503,"&gt;0"))</f>
        <v/>
      </c>
      <c r="E34" s="26" t="str">
        <f>IF($A34="","",COUNTIFS(Orders!$C$4:$C$503,$A34,Orders!$Q$4:$Q$503,"Overdue"))</f>
        <v/>
      </c>
      <c r="F34" s="26" t="str">
        <f>IF(N($E34)=0,"",IFERROR(_xlfn.AGGREGATE(14,6,Orders!$R$4:$R$503/(Orders!$C$4:$C$503=$A34),1),""))</f>
        <v/>
      </c>
    </row>
    <row r="35" spans="1:6" x14ac:dyDescent="0.3">
      <c r="A35" s="25" t="str">
        <f>IF(Suppliers!A34="","",Suppliers!A34)</f>
        <v/>
      </c>
      <c r="B35" s="20" t="str">
        <f>IF($A35="","",SUMIFS(Orders!$M$4:$M$503,Orders!$C$4:$C$503,$A35))</f>
        <v/>
      </c>
      <c r="C35" s="20" t="str">
        <f>IF($A35="","",SUMIFS(Orders!$P$4:$P$503,Orders!$C$4:$C$503,$A35))</f>
        <v/>
      </c>
      <c r="D35" s="26" t="str">
        <f>IF($A35="","",COUNTIFS(Orders!$C$4:$C$503,$A35,Orders!$O$4:$O$503,"&gt;0"))</f>
        <v/>
      </c>
      <c r="E35" s="26" t="str">
        <f>IF($A35="","",COUNTIFS(Orders!$C$4:$C$503,$A35,Orders!$Q$4:$Q$503,"Overdue"))</f>
        <v/>
      </c>
      <c r="F35" s="26" t="str">
        <f>IF(N($E35)=0,"",IFERROR(_xlfn.AGGREGATE(14,6,Orders!$R$4:$R$503/(Orders!$C$4:$C$503=$A35),1),""))</f>
        <v/>
      </c>
    </row>
    <row r="36" spans="1:6" x14ac:dyDescent="0.3">
      <c r="A36" s="25" t="str">
        <f>IF(Suppliers!A35="","",Suppliers!A35)</f>
        <v/>
      </c>
      <c r="B36" s="20" t="str">
        <f>IF($A36="","",SUMIFS(Orders!$M$4:$M$503,Orders!$C$4:$C$503,$A36))</f>
        <v/>
      </c>
      <c r="C36" s="20" t="str">
        <f>IF($A36="","",SUMIFS(Orders!$P$4:$P$503,Orders!$C$4:$C$503,$A36))</f>
        <v/>
      </c>
      <c r="D36" s="26" t="str">
        <f>IF($A36="","",COUNTIFS(Orders!$C$4:$C$503,$A36,Orders!$O$4:$O$503,"&gt;0"))</f>
        <v/>
      </c>
      <c r="E36" s="26" t="str">
        <f>IF($A36="","",COUNTIFS(Orders!$C$4:$C$503,$A36,Orders!$Q$4:$Q$503,"Overdue"))</f>
        <v/>
      </c>
      <c r="F36" s="26" t="str">
        <f>IF(N($E36)=0,"",IFERROR(_xlfn.AGGREGATE(14,6,Orders!$R$4:$R$503/(Orders!$C$4:$C$503=$A36),1),""))</f>
        <v/>
      </c>
    </row>
    <row r="37" spans="1:6" x14ac:dyDescent="0.3">
      <c r="A37" s="25" t="str">
        <f>IF(Suppliers!A36="","",Suppliers!A36)</f>
        <v/>
      </c>
      <c r="B37" s="20" t="str">
        <f>IF($A37="","",SUMIFS(Orders!$M$4:$M$503,Orders!$C$4:$C$503,$A37))</f>
        <v/>
      </c>
      <c r="C37" s="20" t="str">
        <f>IF($A37="","",SUMIFS(Orders!$P$4:$P$503,Orders!$C$4:$C$503,$A37))</f>
        <v/>
      </c>
      <c r="D37" s="26" t="str">
        <f>IF($A37="","",COUNTIFS(Orders!$C$4:$C$503,$A37,Orders!$O$4:$O$503,"&gt;0"))</f>
        <v/>
      </c>
      <c r="E37" s="26" t="str">
        <f>IF($A37="","",COUNTIFS(Orders!$C$4:$C$503,$A37,Orders!$Q$4:$Q$503,"Overdue"))</f>
        <v/>
      </c>
      <c r="F37" s="26" t="str">
        <f>IF(N($E37)=0,"",IFERROR(_xlfn.AGGREGATE(14,6,Orders!$R$4:$R$503/(Orders!$C$4:$C$503=$A37),1),""))</f>
        <v/>
      </c>
    </row>
    <row r="38" spans="1:6" x14ac:dyDescent="0.3">
      <c r="A38" s="25" t="str">
        <f>IF(Suppliers!A37="","",Suppliers!A37)</f>
        <v/>
      </c>
      <c r="B38" s="20" t="str">
        <f>IF($A38="","",SUMIFS(Orders!$M$4:$M$503,Orders!$C$4:$C$503,$A38))</f>
        <v/>
      </c>
      <c r="C38" s="20" t="str">
        <f>IF($A38="","",SUMIFS(Orders!$P$4:$P$503,Orders!$C$4:$C$503,$A38))</f>
        <v/>
      </c>
      <c r="D38" s="26" t="str">
        <f>IF($A38="","",COUNTIFS(Orders!$C$4:$C$503,$A38,Orders!$O$4:$O$503,"&gt;0"))</f>
        <v/>
      </c>
      <c r="E38" s="26" t="str">
        <f>IF($A38="","",COUNTIFS(Orders!$C$4:$C$503,$A38,Orders!$Q$4:$Q$503,"Overdue"))</f>
        <v/>
      </c>
      <c r="F38" s="26" t="str">
        <f>IF(N($E38)=0,"",IFERROR(_xlfn.AGGREGATE(14,6,Orders!$R$4:$R$503/(Orders!$C$4:$C$503=$A38),1),""))</f>
        <v/>
      </c>
    </row>
    <row r="39" spans="1:6" x14ac:dyDescent="0.3">
      <c r="A39" s="25" t="str">
        <f>IF(Suppliers!A38="","",Suppliers!A38)</f>
        <v/>
      </c>
      <c r="B39" s="20" t="str">
        <f>IF($A39="","",SUMIFS(Orders!$M$4:$M$503,Orders!$C$4:$C$503,$A39))</f>
        <v/>
      </c>
      <c r="C39" s="20" t="str">
        <f>IF($A39="","",SUMIFS(Orders!$P$4:$P$503,Orders!$C$4:$C$503,$A39))</f>
        <v/>
      </c>
      <c r="D39" s="26" t="str">
        <f>IF($A39="","",COUNTIFS(Orders!$C$4:$C$503,$A39,Orders!$O$4:$O$503,"&gt;0"))</f>
        <v/>
      </c>
      <c r="E39" s="26" t="str">
        <f>IF($A39="","",COUNTIFS(Orders!$C$4:$C$503,$A39,Orders!$Q$4:$Q$503,"Overdue"))</f>
        <v/>
      </c>
      <c r="F39" s="26" t="str">
        <f>IF(N($E39)=0,"",IFERROR(_xlfn.AGGREGATE(14,6,Orders!$R$4:$R$503/(Orders!$C$4:$C$503=$A39),1),""))</f>
        <v/>
      </c>
    </row>
    <row r="40" spans="1:6" x14ac:dyDescent="0.3">
      <c r="A40" s="25" t="str">
        <f>IF(Suppliers!A39="","",Suppliers!A39)</f>
        <v/>
      </c>
      <c r="B40" s="20" t="str">
        <f>IF($A40="","",SUMIFS(Orders!$M$4:$M$503,Orders!$C$4:$C$503,$A40))</f>
        <v/>
      </c>
      <c r="C40" s="20" t="str">
        <f>IF($A40="","",SUMIFS(Orders!$P$4:$P$503,Orders!$C$4:$C$503,$A40))</f>
        <v/>
      </c>
      <c r="D40" s="26" t="str">
        <f>IF($A40="","",COUNTIFS(Orders!$C$4:$C$503,$A40,Orders!$O$4:$O$503,"&gt;0"))</f>
        <v/>
      </c>
      <c r="E40" s="26" t="str">
        <f>IF($A40="","",COUNTIFS(Orders!$C$4:$C$503,$A40,Orders!$Q$4:$Q$503,"Overdue"))</f>
        <v/>
      </c>
      <c r="F40" s="26" t="str">
        <f>IF(N($E40)=0,"",IFERROR(_xlfn.AGGREGATE(14,6,Orders!$R$4:$R$503/(Orders!$C$4:$C$503=$A40),1),""))</f>
        <v/>
      </c>
    </row>
    <row r="41" spans="1:6" x14ac:dyDescent="0.3">
      <c r="A41" s="25" t="str">
        <f>IF(Suppliers!A40="","",Suppliers!A40)</f>
        <v/>
      </c>
      <c r="B41" s="20" t="str">
        <f>IF($A41="","",SUMIFS(Orders!$M$4:$M$503,Orders!$C$4:$C$503,$A41))</f>
        <v/>
      </c>
      <c r="C41" s="20" t="str">
        <f>IF($A41="","",SUMIFS(Orders!$P$4:$P$503,Orders!$C$4:$C$503,$A41))</f>
        <v/>
      </c>
      <c r="D41" s="26" t="str">
        <f>IF($A41="","",COUNTIFS(Orders!$C$4:$C$503,$A41,Orders!$O$4:$O$503,"&gt;0"))</f>
        <v/>
      </c>
      <c r="E41" s="26" t="str">
        <f>IF($A41="","",COUNTIFS(Orders!$C$4:$C$503,$A41,Orders!$Q$4:$Q$503,"Overdue"))</f>
        <v/>
      </c>
      <c r="F41" s="26" t="str">
        <f>IF(N($E41)=0,"",IFERROR(_xlfn.AGGREGATE(14,6,Orders!$R$4:$R$503/(Orders!$C$4:$C$503=$A41),1),""))</f>
        <v/>
      </c>
    </row>
    <row r="42" spans="1:6" x14ac:dyDescent="0.3">
      <c r="A42" s="25" t="str">
        <f>IF(Suppliers!A41="","",Suppliers!A41)</f>
        <v/>
      </c>
      <c r="B42" s="20" t="str">
        <f>IF($A42="","",SUMIFS(Orders!$M$4:$M$503,Orders!$C$4:$C$503,$A42))</f>
        <v/>
      </c>
      <c r="C42" s="20" t="str">
        <f>IF($A42="","",SUMIFS(Orders!$P$4:$P$503,Orders!$C$4:$C$503,$A42))</f>
        <v/>
      </c>
      <c r="D42" s="26" t="str">
        <f>IF($A42="","",COUNTIFS(Orders!$C$4:$C$503,$A42,Orders!$O$4:$O$503,"&gt;0"))</f>
        <v/>
      </c>
      <c r="E42" s="26" t="str">
        <f>IF($A42="","",COUNTIFS(Orders!$C$4:$C$503,$A42,Orders!$Q$4:$Q$503,"Overdue"))</f>
        <v/>
      </c>
      <c r="F42" s="26" t="str">
        <f>IF(N($E42)=0,"",IFERROR(_xlfn.AGGREGATE(14,6,Orders!$R$4:$R$503/(Orders!$C$4:$C$503=$A42),1),""))</f>
        <v/>
      </c>
    </row>
    <row r="43" spans="1:6" x14ac:dyDescent="0.3">
      <c r="A43" s="25" t="str">
        <f>IF(Suppliers!A42="","",Suppliers!A42)</f>
        <v/>
      </c>
      <c r="B43" s="20" t="str">
        <f>IF($A43="","",SUMIFS(Orders!$M$4:$M$503,Orders!$C$4:$C$503,$A43))</f>
        <v/>
      </c>
      <c r="C43" s="20" t="str">
        <f>IF($A43="","",SUMIFS(Orders!$P$4:$P$503,Orders!$C$4:$C$503,$A43))</f>
        <v/>
      </c>
      <c r="D43" s="26" t="str">
        <f>IF($A43="","",COUNTIFS(Orders!$C$4:$C$503,$A43,Orders!$O$4:$O$503,"&gt;0"))</f>
        <v/>
      </c>
      <c r="E43" s="26" t="str">
        <f>IF($A43="","",COUNTIFS(Orders!$C$4:$C$503,$A43,Orders!$Q$4:$Q$503,"Overdue"))</f>
        <v/>
      </c>
      <c r="F43" s="26" t="str">
        <f>IF(N($E43)=0,"",IFERROR(_xlfn.AGGREGATE(14,6,Orders!$R$4:$R$503/(Orders!$C$4:$C$503=$A43),1),""))</f>
        <v/>
      </c>
    </row>
    <row r="44" spans="1:6" x14ac:dyDescent="0.3">
      <c r="A44" s="25" t="str">
        <f>IF(Suppliers!A43="","",Suppliers!A43)</f>
        <v/>
      </c>
      <c r="B44" s="20" t="str">
        <f>IF($A44="","",SUMIFS(Orders!$M$4:$M$503,Orders!$C$4:$C$503,$A44))</f>
        <v/>
      </c>
      <c r="C44" s="20" t="str">
        <f>IF($A44="","",SUMIFS(Orders!$P$4:$P$503,Orders!$C$4:$C$503,$A44))</f>
        <v/>
      </c>
      <c r="D44" s="26" t="str">
        <f>IF($A44="","",COUNTIFS(Orders!$C$4:$C$503,$A44,Orders!$O$4:$O$503,"&gt;0"))</f>
        <v/>
      </c>
      <c r="E44" s="26" t="str">
        <f>IF($A44="","",COUNTIFS(Orders!$C$4:$C$503,$A44,Orders!$Q$4:$Q$503,"Overdue"))</f>
        <v/>
      </c>
      <c r="F44" s="26" t="str">
        <f>IF(N($E44)=0,"",IFERROR(_xlfn.AGGREGATE(14,6,Orders!$R$4:$R$503/(Orders!$C$4:$C$503=$A44),1),""))</f>
        <v/>
      </c>
    </row>
    <row r="45" spans="1:6" x14ac:dyDescent="0.3">
      <c r="A45" s="25" t="str">
        <f>IF(Suppliers!A44="","",Suppliers!A44)</f>
        <v/>
      </c>
      <c r="B45" s="20" t="str">
        <f>IF($A45="","",SUMIFS(Orders!$M$4:$M$503,Orders!$C$4:$C$503,$A45))</f>
        <v/>
      </c>
      <c r="C45" s="20" t="str">
        <f>IF($A45="","",SUMIFS(Orders!$P$4:$P$503,Orders!$C$4:$C$503,$A45))</f>
        <v/>
      </c>
      <c r="D45" s="26" t="str">
        <f>IF($A45="","",COUNTIFS(Orders!$C$4:$C$503,$A45,Orders!$O$4:$O$503,"&gt;0"))</f>
        <v/>
      </c>
      <c r="E45" s="26" t="str">
        <f>IF($A45="","",COUNTIFS(Orders!$C$4:$C$503,$A45,Orders!$Q$4:$Q$503,"Overdue"))</f>
        <v/>
      </c>
      <c r="F45" s="26" t="str">
        <f>IF(N($E45)=0,"",IFERROR(_xlfn.AGGREGATE(14,6,Orders!$R$4:$R$503/(Orders!$C$4:$C$503=$A45),1),""))</f>
        <v/>
      </c>
    </row>
    <row r="46" spans="1:6" x14ac:dyDescent="0.3">
      <c r="A46" s="25" t="str">
        <f>IF(Suppliers!A45="","",Suppliers!A45)</f>
        <v/>
      </c>
      <c r="B46" s="20" t="str">
        <f>IF($A46="","",SUMIFS(Orders!$M$4:$M$503,Orders!$C$4:$C$503,$A46))</f>
        <v/>
      </c>
      <c r="C46" s="20" t="str">
        <f>IF($A46="","",SUMIFS(Orders!$P$4:$P$503,Orders!$C$4:$C$503,$A46))</f>
        <v/>
      </c>
      <c r="D46" s="26" t="str">
        <f>IF($A46="","",COUNTIFS(Orders!$C$4:$C$503,$A46,Orders!$O$4:$O$503,"&gt;0"))</f>
        <v/>
      </c>
      <c r="E46" s="26" t="str">
        <f>IF($A46="","",COUNTIFS(Orders!$C$4:$C$503,$A46,Orders!$Q$4:$Q$503,"Overdue"))</f>
        <v/>
      </c>
      <c r="F46" s="26" t="str">
        <f>IF(N($E46)=0,"",IFERROR(_xlfn.AGGREGATE(14,6,Orders!$R$4:$R$503/(Orders!$C$4:$C$503=$A46),1),""))</f>
        <v/>
      </c>
    </row>
    <row r="47" spans="1:6" x14ac:dyDescent="0.3">
      <c r="A47" s="25" t="str">
        <f>IF(Suppliers!A46="","",Suppliers!A46)</f>
        <v/>
      </c>
      <c r="B47" s="20" t="str">
        <f>IF($A47="","",SUMIFS(Orders!$M$4:$M$503,Orders!$C$4:$C$503,$A47))</f>
        <v/>
      </c>
      <c r="C47" s="20" t="str">
        <f>IF($A47="","",SUMIFS(Orders!$P$4:$P$503,Orders!$C$4:$C$503,$A47))</f>
        <v/>
      </c>
      <c r="D47" s="26" t="str">
        <f>IF($A47="","",COUNTIFS(Orders!$C$4:$C$503,$A47,Orders!$O$4:$O$503,"&gt;0"))</f>
        <v/>
      </c>
      <c r="E47" s="26" t="str">
        <f>IF($A47="","",COUNTIFS(Orders!$C$4:$C$503,$A47,Orders!$Q$4:$Q$503,"Overdue"))</f>
        <v/>
      </c>
      <c r="F47" s="26" t="str">
        <f>IF(N($E47)=0,"",IFERROR(_xlfn.AGGREGATE(14,6,Orders!$R$4:$R$503/(Orders!$C$4:$C$503=$A47),1),""))</f>
        <v/>
      </c>
    </row>
    <row r="48" spans="1:6" x14ac:dyDescent="0.3">
      <c r="A48" s="25" t="str">
        <f>IF(Suppliers!A47="","",Suppliers!A47)</f>
        <v/>
      </c>
      <c r="B48" s="20" t="str">
        <f>IF($A48="","",SUMIFS(Orders!$M$4:$M$503,Orders!$C$4:$C$503,$A48))</f>
        <v/>
      </c>
      <c r="C48" s="20" t="str">
        <f>IF($A48="","",SUMIFS(Orders!$P$4:$P$503,Orders!$C$4:$C$503,$A48))</f>
        <v/>
      </c>
      <c r="D48" s="26" t="str">
        <f>IF($A48="","",COUNTIFS(Orders!$C$4:$C$503,$A48,Orders!$O$4:$O$503,"&gt;0"))</f>
        <v/>
      </c>
      <c r="E48" s="26" t="str">
        <f>IF($A48="","",COUNTIFS(Orders!$C$4:$C$503,$A48,Orders!$Q$4:$Q$503,"Overdue"))</f>
        <v/>
      </c>
      <c r="F48" s="26" t="str">
        <f>IF(N($E48)=0,"",IFERROR(_xlfn.AGGREGATE(14,6,Orders!$R$4:$R$503/(Orders!$C$4:$C$503=$A48),1),""))</f>
        <v/>
      </c>
    </row>
    <row r="49" spans="1:6" x14ac:dyDescent="0.3">
      <c r="A49" s="25" t="str">
        <f>IF(Suppliers!A48="","",Suppliers!A48)</f>
        <v/>
      </c>
      <c r="B49" s="20" t="str">
        <f>IF($A49="","",SUMIFS(Orders!$M$4:$M$503,Orders!$C$4:$C$503,$A49))</f>
        <v/>
      </c>
      <c r="C49" s="20" t="str">
        <f>IF($A49="","",SUMIFS(Orders!$P$4:$P$503,Orders!$C$4:$C$503,$A49))</f>
        <v/>
      </c>
      <c r="D49" s="26" t="str">
        <f>IF($A49="","",COUNTIFS(Orders!$C$4:$C$503,$A49,Orders!$O$4:$O$503,"&gt;0"))</f>
        <v/>
      </c>
      <c r="E49" s="26" t="str">
        <f>IF($A49="","",COUNTIFS(Orders!$C$4:$C$503,$A49,Orders!$Q$4:$Q$503,"Overdue"))</f>
        <v/>
      </c>
      <c r="F49" s="26" t="str">
        <f>IF(N($E49)=0,"",IFERROR(_xlfn.AGGREGATE(14,6,Orders!$R$4:$R$503/(Orders!$C$4:$C$503=$A49),1),""))</f>
        <v/>
      </c>
    </row>
    <row r="50" spans="1:6" x14ac:dyDescent="0.3">
      <c r="A50" s="25" t="str">
        <f>IF(Suppliers!A49="","",Suppliers!A49)</f>
        <v/>
      </c>
      <c r="B50" s="20" t="str">
        <f>IF($A50="","",SUMIFS(Orders!$M$4:$M$503,Orders!$C$4:$C$503,$A50))</f>
        <v/>
      </c>
      <c r="C50" s="20" t="str">
        <f>IF($A50="","",SUMIFS(Orders!$P$4:$P$503,Orders!$C$4:$C$503,$A50))</f>
        <v/>
      </c>
      <c r="D50" s="26" t="str">
        <f>IF($A50="","",COUNTIFS(Orders!$C$4:$C$503,$A50,Orders!$O$4:$O$503,"&gt;0"))</f>
        <v/>
      </c>
      <c r="E50" s="26" t="str">
        <f>IF($A50="","",COUNTIFS(Orders!$C$4:$C$503,$A50,Orders!$Q$4:$Q$503,"Overdue"))</f>
        <v/>
      </c>
      <c r="F50" s="26" t="str">
        <f>IF(N($E50)=0,"",IFERROR(_xlfn.AGGREGATE(14,6,Orders!$R$4:$R$503/(Orders!$C$4:$C$503=$A50),1),""))</f>
        <v/>
      </c>
    </row>
    <row r="51" spans="1:6" x14ac:dyDescent="0.3">
      <c r="A51" s="25" t="str">
        <f>IF(Suppliers!A50="","",Suppliers!A50)</f>
        <v/>
      </c>
      <c r="B51" s="20" t="str">
        <f>IF($A51="","",SUMIFS(Orders!$M$4:$M$503,Orders!$C$4:$C$503,$A51))</f>
        <v/>
      </c>
      <c r="C51" s="20" t="str">
        <f>IF($A51="","",SUMIFS(Orders!$P$4:$P$503,Orders!$C$4:$C$503,$A51))</f>
        <v/>
      </c>
      <c r="D51" s="26" t="str">
        <f>IF($A51="","",COUNTIFS(Orders!$C$4:$C$503,$A51,Orders!$O$4:$O$503,"&gt;0"))</f>
        <v/>
      </c>
      <c r="E51" s="26" t="str">
        <f>IF($A51="","",COUNTIFS(Orders!$C$4:$C$503,$A51,Orders!$Q$4:$Q$503,"Overdue"))</f>
        <v/>
      </c>
      <c r="F51" s="26" t="str">
        <f>IF(N($E51)=0,"",IFERROR(_xlfn.AGGREGATE(14,6,Orders!$R$4:$R$503/(Orders!$C$4:$C$503=$A51),1),""))</f>
        <v/>
      </c>
    </row>
    <row r="52" spans="1:6" x14ac:dyDescent="0.3">
      <c r="A52" s="25" t="str">
        <f>IF(Suppliers!A51="","",Suppliers!A51)</f>
        <v/>
      </c>
      <c r="B52" s="20" t="str">
        <f>IF($A52="","",SUMIFS(Orders!$M$4:$M$503,Orders!$C$4:$C$503,$A52))</f>
        <v/>
      </c>
      <c r="C52" s="20" t="str">
        <f>IF($A52="","",SUMIFS(Orders!$P$4:$P$503,Orders!$C$4:$C$503,$A52))</f>
        <v/>
      </c>
      <c r="D52" s="26" t="str">
        <f>IF($A52="","",COUNTIFS(Orders!$C$4:$C$503,$A52,Orders!$O$4:$O$503,"&gt;0"))</f>
        <v/>
      </c>
      <c r="E52" s="26" t="str">
        <f>IF($A52="","",COUNTIFS(Orders!$C$4:$C$503,$A52,Orders!$Q$4:$Q$503,"Overdue"))</f>
        <v/>
      </c>
      <c r="F52" s="26" t="str">
        <f>IF(N($E52)=0,"",IFERROR(_xlfn.AGGREGATE(14,6,Orders!$R$4:$R$503/(Orders!$C$4:$C$503=$A52),1),""))</f>
        <v/>
      </c>
    </row>
    <row r="53" spans="1:6" x14ac:dyDescent="0.3">
      <c r="A53" s="25" t="str">
        <f>IF(Suppliers!A52="","",Suppliers!A52)</f>
        <v/>
      </c>
      <c r="B53" s="20" t="str">
        <f>IF($A53="","",SUMIFS(Orders!$M$4:$M$503,Orders!$C$4:$C$503,$A53))</f>
        <v/>
      </c>
      <c r="C53" s="20" t="str">
        <f>IF($A53="","",SUMIFS(Orders!$P$4:$P$503,Orders!$C$4:$C$503,$A53))</f>
        <v/>
      </c>
      <c r="D53" s="26" t="str">
        <f>IF($A53="","",COUNTIFS(Orders!$C$4:$C$503,$A53,Orders!$O$4:$O$503,"&gt;0"))</f>
        <v/>
      </c>
      <c r="E53" s="26" t="str">
        <f>IF($A53="","",COUNTIFS(Orders!$C$4:$C$503,$A53,Orders!$Q$4:$Q$503,"Overdue"))</f>
        <v/>
      </c>
      <c r="F53" s="26" t="str">
        <f>IF(N($E53)=0,"",IFERROR(_xlfn.AGGREGATE(14,6,Orders!$R$4:$R$503/(Orders!$C$4:$C$503=$A53),1),""))</f>
        <v/>
      </c>
    </row>
    <row r="54" spans="1:6" x14ac:dyDescent="0.3">
      <c r="A54" s="25" t="str">
        <f>IF(Suppliers!A53="","",Suppliers!A53)</f>
        <v/>
      </c>
      <c r="B54" s="20" t="str">
        <f>IF($A54="","",SUMIFS(Orders!$M$4:$M$503,Orders!$C$4:$C$503,$A54))</f>
        <v/>
      </c>
      <c r="C54" s="20" t="str">
        <f>IF($A54="","",SUMIFS(Orders!$P$4:$P$503,Orders!$C$4:$C$503,$A54))</f>
        <v/>
      </c>
      <c r="D54" s="26" t="str">
        <f>IF($A54="","",COUNTIFS(Orders!$C$4:$C$503,$A54,Orders!$O$4:$O$503,"&gt;0"))</f>
        <v/>
      </c>
      <c r="E54" s="26" t="str">
        <f>IF($A54="","",COUNTIFS(Orders!$C$4:$C$503,$A54,Orders!$Q$4:$Q$503,"Overdue"))</f>
        <v/>
      </c>
      <c r="F54" s="26" t="str">
        <f>IF(N($E54)=0,"",IFERROR(_xlfn.AGGREGATE(14,6,Orders!$R$4:$R$503/(Orders!$C$4:$C$503=$A54),1),""))</f>
        <v/>
      </c>
    </row>
    <row r="55" spans="1:6" x14ac:dyDescent="0.3">
      <c r="A55" s="25" t="str">
        <f>IF(Suppliers!A54="","",Suppliers!A54)</f>
        <v/>
      </c>
      <c r="B55" s="20" t="str">
        <f>IF($A55="","",SUMIFS(Orders!$M$4:$M$503,Orders!$C$4:$C$503,$A55))</f>
        <v/>
      </c>
      <c r="C55" s="20" t="str">
        <f>IF($A55="","",SUMIFS(Orders!$P$4:$P$503,Orders!$C$4:$C$503,$A55))</f>
        <v/>
      </c>
      <c r="D55" s="26" t="str">
        <f>IF($A55="","",COUNTIFS(Orders!$C$4:$C$503,$A55,Orders!$O$4:$O$503,"&gt;0"))</f>
        <v/>
      </c>
      <c r="E55" s="26" t="str">
        <f>IF($A55="","",COUNTIFS(Orders!$C$4:$C$503,$A55,Orders!$Q$4:$Q$503,"Overdue"))</f>
        <v/>
      </c>
      <c r="F55" s="26" t="str">
        <f>IF(N($E55)=0,"",IFERROR(_xlfn.AGGREGATE(14,6,Orders!$R$4:$R$503/(Orders!$C$4:$C$503=$A55),1),""))</f>
        <v/>
      </c>
    </row>
    <row r="56" spans="1:6" x14ac:dyDescent="0.3">
      <c r="A56" s="25" t="str">
        <f>IF(Suppliers!A55="","",Suppliers!A55)</f>
        <v/>
      </c>
      <c r="B56" s="20" t="str">
        <f>IF($A56="","",SUMIFS(Orders!$M$4:$M$503,Orders!$C$4:$C$503,$A56))</f>
        <v/>
      </c>
      <c r="C56" s="20" t="str">
        <f>IF($A56="","",SUMIFS(Orders!$P$4:$P$503,Orders!$C$4:$C$503,$A56))</f>
        <v/>
      </c>
      <c r="D56" s="26" t="str">
        <f>IF($A56="","",COUNTIFS(Orders!$C$4:$C$503,$A56,Orders!$O$4:$O$503,"&gt;0"))</f>
        <v/>
      </c>
      <c r="E56" s="26" t="str">
        <f>IF($A56="","",COUNTIFS(Orders!$C$4:$C$503,$A56,Orders!$Q$4:$Q$503,"Overdue"))</f>
        <v/>
      </c>
      <c r="F56" s="26" t="str">
        <f>IF(N($E56)=0,"",IFERROR(_xlfn.AGGREGATE(14,6,Orders!$R$4:$R$503/(Orders!$C$4:$C$503=$A56),1),""))</f>
        <v/>
      </c>
    </row>
    <row r="57" spans="1:6" x14ac:dyDescent="0.3">
      <c r="A57" s="25" t="str">
        <f>IF(Suppliers!A56="","",Suppliers!A56)</f>
        <v/>
      </c>
      <c r="B57" s="20" t="str">
        <f>IF($A57="","",SUMIFS(Orders!$M$4:$M$503,Orders!$C$4:$C$503,$A57))</f>
        <v/>
      </c>
      <c r="C57" s="20" t="str">
        <f>IF($A57="","",SUMIFS(Orders!$P$4:$P$503,Orders!$C$4:$C$503,$A57))</f>
        <v/>
      </c>
      <c r="D57" s="26" t="str">
        <f>IF($A57="","",COUNTIFS(Orders!$C$4:$C$503,$A57,Orders!$O$4:$O$503,"&gt;0"))</f>
        <v/>
      </c>
      <c r="E57" s="26" t="str">
        <f>IF($A57="","",COUNTIFS(Orders!$C$4:$C$503,$A57,Orders!$Q$4:$Q$503,"Overdue"))</f>
        <v/>
      </c>
      <c r="F57" s="26" t="str">
        <f>IF(N($E57)=0,"",IFERROR(_xlfn.AGGREGATE(14,6,Orders!$R$4:$R$503/(Orders!$C$4:$C$503=$A57),1),""))</f>
        <v/>
      </c>
    </row>
    <row r="58" spans="1:6" x14ac:dyDescent="0.3">
      <c r="A58" s="25" t="str">
        <f>IF(Suppliers!A57="","",Suppliers!A57)</f>
        <v/>
      </c>
      <c r="B58" s="20" t="str">
        <f>IF($A58="","",SUMIFS(Orders!$M$4:$M$503,Orders!$C$4:$C$503,$A58))</f>
        <v/>
      </c>
      <c r="C58" s="20" t="str">
        <f>IF($A58="","",SUMIFS(Orders!$P$4:$P$503,Orders!$C$4:$C$503,$A58))</f>
        <v/>
      </c>
      <c r="D58" s="26" t="str">
        <f>IF($A58="","",COUNTIFS(Orders!$C$4:$C$503,$A58,Orders!$O$4:$O$503,"&gt;0"))</f>
        <v/>
      </c>
      <c r="E58" s="26" t="str">
        <f>IF($A58="","",COUNTIFS(Orders!$C$4:$C$503,$A58,Orders!$Q$4:$Q$503,"Overdue"))</f>
        <v/>
      </c>
      <c r="F58" s="26" t="str">
        <f>IF(N($E58)=0,"",IFERROR(_xlfn.AGGREGATE(14,6,Orders!$R$4:$R$503/(Orders!$C$4:$C$503=$A58),1),""))</f>
        <v/>
      </c>
    </row>
    <row r="59" spans="1:6" x14ac:dyDescent="0.3">
      <c r="A59" s="25" t="str">
        <f>IF(Suppliers!A58="","",Suppliers!A58)</f>
        <v/>
      </c>
      <c r="B59" s="20" t="str">
        <f>IF($A59="","",SUMIFS(Orders!$M$4:$M$503,Orders!$C$4:$C$503,$A59))</f>
        <v/>
      </c>
      <c r="C59" s="20" t="str">
        <f>IF($A59="","",SUMIFS(Orders!$P$4:$P$503,Orders!$C$4:$C$503,$A59))</f>
        <v/>
      </c>
      <c r="D59" s="26" t="str">
        <f>IF($A59="","",COUNTIFS(Orders!$C$4:$C$503,$A59,Orders!$O$4:$O$503,"&gt;0"))</f>
        <v/>
      </c>
      <c r="E59" s="26" t="str">
        <f>IF($A59="","",COUNTIFS(Orders!$C$4:$C$503,$A59,Orders!$Q$4:$Q$503,"Overdue"))</f>
        <v/>
      </c>
      <c r="F59" s="26" t="str">
        <f>IF(N($E59)=0,"",IFERROR(_xlfn.AGGREGATE(14,6,Orders!$R$4:$R$503/(Orders!$C$4:$C$503=$A59),1),""))</f>
        <v/>
      </c>
    </row>
    <row r="60" spans="1:6" x14ac:dyDescent="0.3">
      <c r="A60" s="25" t="str">
        <f>IF(Suppliers!A59="","",Suppliers!A59)</f>
        <v/>
      </c>
      <c r="B60" s="20" t="str">
        <f>IF($A60="","",SUMIFS(Orders!$M$4:$M$503,Orders!$C$4:$C$503,$A60))</f>
        <v/>
      </c>
      <c r="C60" s="20" t="str">
        <f>IF($A60="","",SUMIFS(Orders!$P$4:$P$503,Orders!$C$4:$C$503,$A60))</f>
        <v/>
      </c>
      <c r="D60" s="26" t="str">
        <f>IF($A60="","",COUNTIFS(Orders!$C$4:$C$503,$A60,Orders!$O$4:$O$503,"&gt;0"))</f>
        <v/>
      </c>
      <c r="E60" s="26" t="str">
        <f>IF($A60="","",COUNTIFS(Orders!$C$4:$C$503,$A60,Orders!$Q$4:$Q$503,"Overdue"))</f>
        <v/>
      </c>
      <c r="F60" s="26" t="str">
        <f>IF(N($E60)=0,"",IFERROR(_xlfn.AGGREGATE(14,6,Orders!$R$4:$R$503/(Orders!$C$4:$C$503=$A60),1),""))</f>
        <v/>
      </c>
    </row>
    <row r="61" spans="1:6" x14ac:dyDescent="0.3">
      <c r="A61" s="25" t="str">
        <f>IF(Suppliers!A60="","",Suppliers!A60)</f>
        <v/>
      </c>
      <c r="B61" s="20" t="str">
        <f>IF($A61="","",SUMIFS(Orders!$M$4:$M$503,Orders!$C$4:$C$503,$A61))</f>
        <v/>
      </c>
      <c r="C61" s="20" t="str">
        <f>IF($A61="","",SUMIFS(Orders!$P$4:$P$503,Orders!$C$4:$C$503,$A61))</f>
        <v/>
      </c>
      <c r="D61" s="26" t="str">
        <f>IF($A61="","",COUNTIFS(Orders!$C$4:$C$503,$A61,Orders!$O$4:$O$503,"&gt;0"))</f>
        <v/>
      </c>
      <c r="E61" s="26" t="str">
        <f>IF($A61="","",COUNTIFS(Orders!$C$4:$C$503,$A61,Orders!$Q$4:$Q$503,"Overdue"))</f>
        <v/>
      </c>
      <c r="F61" s="26" t="str">
        <f>IF(N($E61)=0,"",IFERROR(_xlfn.AGGREGATE(14,6,Orders!$R$4:$R$503/(Orders!$C$4:$C$503=$A61),1),""))</f>
        <v/>
      </c>
    </row>
    <row r="62" spans="1:6" x14ac:dyDescent="0.3">
      <c r="A62" s="25" t="str">
        <f>IF(Suppliers!A61="","",Suppliers!A61)</f>
        <v/>
      </c>
      <c r="B62" s="20" t="str">
        <f>IF($A62="","",SUMIFS(Orders!$M$4:$M$503,Orders!$C$4:$C$503,$A62))</f>
        <v/>
      </c>
      <c r="C62" s="20" t="str">
        <f>IF($A62="","",SUMIFS(Orders!$P$4:$P$503,Orders!$C$4:$C$503,$A62))</f>
        <v/>
      </c>
      <c r="D62" s="26" t="str">
        <f>IF($A62="","",COUNTIFS(Orders!$C$4:$C$503,$A62,Orders!$O$4:$O$503,"&gt;0"))</f>
        <v/>
      </c>
      <c r="E62" s="26" t="str">
        <f>IF($A62="","",COUNTIFS(Orders!$C$4:$C$503,$A62,Orders!$Q$4:$Q$503,"Overdue"))</f>
        <v/>
      </c>
      <c r="F62" s="26" t="str">
        <f>IF(N($E62)=0,"",IFERROR(_xlfn.AGGREGATE(14,6,Orders!$R$4:$R$503/(Orders!$C$4:$C$503=$A62),1),""))</f>
        <v/>
      </c>
    </row>
    <row r="63" spans="1:6" x14ac:dyDescent="0.3">
      <c r="A63" s="25" t="str">
        <f>IF(Suppliers!A62="","",Suppliers!A62)</f>
        <v/>
      </c>
      <c r="B63" s="20" t="str">
        <f>IF($A63="","",SUMIFS(Orders!$M$4:$M$503,Orders!$C$4:$C$503,$A63))</f>
        <v/>
      </c>
      <c r="C63" s="20" t="str">
        <f>IF($A63="","",SUMIFS(Orders!$P$4:$P$503,Orders!$C$4:$C$503,$A63))</f>
        <v/>
      </c>
      <c r="D63" s="26" t="str">
        <f>IF($A63="","",COUNTIFS(Orders!$C$4:$C$503,$A63,Orders!$O$4:$O$503,"&gt;0"))</f>
        <v/>
      </c>
      <c r="E63" s="26" t="str">
        <f>IF($A63="","",COUNTIFS(Orders!$C$4:$C$503,$A63,Orders!$Q$4:$Q$503,"Overdue"))</f>
        <v/>
      </c>
      <c r="F63" s="26" t="str">
        <f>IF(N($E63)=0,"",IFERROR(_xlfn.AGGREGATE(14,6,Orders!$R$4:$R$503/(Orders!$C$4:$C$503=$A63),1),""))</f>
        <v/>
      </c>
    </row>
    <row r="64" spans="1:6" x14ac:dyDescent="0.3">
      <c r="A64" s="25" t="str">
        <f>IF(Suppliers!A63="","",Suppliers!A63)</f>
        <v/>
      </c>
      <c r="B64" s="20" t="str">
        <f>IF($A64="","",SUMIFS(Orders!$M$4:$M$503,Orders!$C$4:$C$503,$A64))</f>
        <v/>
      </c>
      <c r="C64" s="20" t="str">
        <f>IF($A64="","",SUMIFS(Orders!$P$4:$P$503,Orders!$C$4:$C$503,$A64))</f>
        <v/>
      </c>
      <c r="D64" s="26" t="str">
        <f>IF($A64="","",COUNTIFS(Orders!$C$4:$C$503,$A64,Orders!$O$4:$O$503,"&gt;0"))</f>
        <v/>
      </c>
      <c r="E64" s="26" t="str">
        <f>IF($A64="","",COUNTIFS(Orders!$C$4:$C$503,$A64,Orders!$Q$4:$Q$503,"Overdue"))</f>
        <v/>
      </c>
      <c r="F64" s="26" t="str">
        <f>IF(N($E64)=0,"",IFERROR(_xlfn.AGGREGATE(14,6,Orders!$R$4:$R$503/(Orders!$C$4:$C$503=$A64),1),""))</f>
        <v/>
      </c>
    </row>
    <row r="65" spans="1:6" x14ac:dyDescent="0.3">
      <c r="A65" s="25" t="str">
        <f>IF(Suppliers!A64="","",Suppliers!A64)</f>
        <v/>
      </c>
      <c r="B65" s="20" t="str">
        <f>IF($A65="","",SUMIFS(Orders!$M$4:$M$503,Orders!$C$4:$C$503,$A65))</f>
        <v/>
      </c>
      <c r="C65" s="20" t="str">
        <f>IF($A65="","",SUMIFS(Orders!$P$4:$P$503,Orders!$C$4:$C$503,$A65))</f>
        <v/>
      </c>
      <c r="D65" s="26" t="str">
        <f>IF($A65="","",COUNTIFS(Orders!$C$4:$C$503,$A65,Orders!$O$4:$O$503,"&gt;0"))</f>
        <v/>
      </c>
      <c r="E65" s="26" t="str">
        <f>IF($A65="","",COUNTIFS(Orders!$C$4:$C$503,$A65,Orders!$Q$4:$Q$503,"Overdue"))</f>
        <v/>
      </c>
      <c r="F65" s="26" t="str">
        <f>IF(N($E65)=0,"",IFERROR(_xlfn.AGGREGATE(14,6,Orders!$R$4:$R$503/(Orders!$C$4:$C$503=$A65),1),""))</f>
        <v/>
      </c>
    </row>
    <row r="66" spans="1:6" x14ac:dyDescent="0.3">
      <c r="A66" s="25" t="str">
        <f>IF(Suppliers!A65="","",Suppliers!A65)</f>
        <v/>
      </c>
      <c r="B66" s="20" t="str">
        <f>IF($A66="","",SUMIFS(Orders!$M$4:$M$503,Orders!$C$4:$C$503,$A66))</f>
        <v/>
      </c>
      <c r="C66" s="20" t="str">
        <f>IF($A66="","",SUMIFS(Orders!$P$4:$P$503,Orders!$C$4:$C$503,$A66))</f>
        <v/>
      </c>
      <c r="D66" s="26" t="str">
        <f>IF($A66="","",COUNTIFS(Orders!$C$4:$C$503,$A66,Orders!$O$4:$O$503,"&gt;0"))</f>
        <v/>
      </c>
      <c r="E66" s="26" t="str">
        <f>IF($A66="","",COUNTIFS(Orders!$C$4:$C$503,$A66,Orders!$Q$4:$Q$503,"Overdue"))</f>
        <v/>
      </c>
      <c r="F66" s="26" t="str">
        <f>IF(N($E66)=0,"",IFERROR(_xlfn.AGGREGATE(14,6,Orders!$R$4:$R$503/(Orders!$C$4:$C$503=$A66),1),""))</f>
        <v/>
      </c>
    </row>
    <row r="67" spans="1:6" x14ac:dyDescent="0.3">
      <c r="A67" s="25" t="str">
        <f>IF(Suppliers!A66="","",Suppliers!A66)</f>
        <v/>
      </c>
      <c r="B67" s="20" t="str">
        <f>IF($A67="","",SUMIFS(Orders!$M$4:$M$503,Orders!$C$4:$C$503,$A67))</f>
        <v/>
      </c>
      <c r="C67" s="20" t="str">
        <f>IF($A67="","",SUMIFS(Orders!$P$4:$P$503,Orders!$C$4:$C$503,$A67))</f>
        <v/>
      </c>
      <c r="D67" s="26" t="str">
        <f>IF($A67="","",COUNTIFS(Orders!$C$4:$C$503,$A67,Orders!$O$4:$O$503,"&gt;0"))</f>
        <v/>
      </c>
      <c r="E67" s="26" t="str">
        <f>IF($A67="","",COUNTIFS(Orders!$C$4:$C$503,$A67,Orders!$Q$4:$Q$503,"Overdue"))</f>
        <v/>
      </c>
      <c r="F67" s="26" t="str">
        <f>IF(N($E67)=0,"",IFERROR(_xlfn.AGGREGATE(14,6,Orders!$R$4:$R$503/(Orders!$C$4:$C$503=$A67),1),""))</f>
        <v/>
      </c>
    </row>
    <row r="68" spans="1:6" x14ac:dyDescent="0.3">
      <c r="A68" s="25" t="str">
        <f>IF(Suppliers!A67="","",Suppliers!A67)</f>
        <v/>
      </c>
      <c r="B68" s="20" t="str">
        <f>IF($A68="","",SUMIFS(Orders!$M$4:$M$503,Orders!$C$4:$C$503,$A68))</f>
        <v/>
      </c>
      <c r="C68" s="20" t="str">
        <f>IF($A68="","",SUMIFS(Orders!$P$4:$P$503,Orders!$C$4:$C$503,$A68))</f>
        <v/>
      </c>
      <c r="D68" s="26" t="str">
        <f>IF($A68="","",COUNTIFS(Orders!$C$4:$C$503,$A68,Orders!$O$4:$O$503,"&gt;0"))</f>
        <v/>
      </c>
      <c r="E68" s="26" t="str">
        <f>IF($A68="","",COUNTIFS(Orders!$C$4:$C$503,$A68,Orders!$Q$4:$Q$503,"Overdue"))</f>
        <v/>
      </c>
      <c r="F68" s="26" t="str">
        <f>IF(N($E68)=0,"",IFERROR(_xlfn.AGGREGATE(14,6,Orders!$R$4:$R$503/(Orders!$C$4:$C$503=$A68),1),""))</f>
        <v/>
      </c>
    </row>
    <row r="69" spans="1:6" x14ac:dyDescent="0.3">
      <c r="A69" s="25" t="str">
        <f>IF(Suppliers!A68="","",Suppliers!A68)</f>
        <v/>
      </c>
      <c r="B69" s="20" t="str">
        <f>IF($A69="","",SUMIFS(Orders!$M$4:$M$503,Orders!$C$4:$C$503,$A69))</f>
        <v/>
      </c>
      <c r="C69" s="20" t="str">
        <f>IF($A69="","",SUMIFS(Orders!$P$4:$P$503,Orders!$C$4:$C$503,$A69))</f>
        <v/>
      </c>
      <c r="D69" s="26" t="str">
        <f>IF($A69="","",COUNTIFS(Orders!$C$4:$C$503,$A69,Orders!$O$4:$O$503,"&gt;0"))</f>
        <v/>
      </c>
      <c r="E69" s="26" t="str">
        <f>IF($A69="","",COUNTIFS(Orders!$C$4:$C$503,$A69,Orders!$Q$4:$Q$503,"Overdue"))</f>
        <v/>
      </c>
      <c r="F69" s="26" t="str">
        <f>IF(N($E69)=0,"",IFERROR(_xlfn.AGGREGATE(14,6,Orders!$R$4:$R$503/(Orders!$C$4:$C$503=$A69),1),""))</f>
        <v/>
      </c>
    </row>
    <row r="70" spans="1:6" x14ac:dyDescent="0.3">
      <c r="A70" s="25" t="str">
        <f>IF(Suppliers!A69="","",Suppliers!A69)</f>
        <v/>
      </c>
      <c r="B70" s="20" t="str">
        <f>IF($A70="","",SUMIFS(Orders!$M$4:$M$503,Orders!$C$4:$C$503,$A70))</f>
        <v/>
      </c>
      <c r="C70" s="20" t="str">
        <f>IF($A70="","",SUMIFS(Orders!$P$4:$P$503,Orders!$C$4:$C$503,$A70))</f>
        <v/>
      </c>
      <c r="D70" s="26" t="str">
        <f>IF($A70="","",COUNTIFS(Orders!$C$4:$C$503,$A70,Orders!$O$4:$O$503,"&gt;0"))</f>
        <v/>
      </c>
      <c r="E70" s="26" t="str">
        <f>IF($A70="","",COUNTIFS(Orders!$C$4:$C$503,$A70,Orders!$Q$4:$Q$503,"Overdue"))</f>
        <v/>
      </c>
      <c r="F70" s="26" t="str">
        <f>IF(N($E70)=0,"",IFERROR(_xlfn.AGGREGATE(14,6,Orders!$R$4:$R$503/(Orders!$C$4:$C$503=$A70),1),""))</f>
        <v/>
      </c>
    </row>
    <row r="71" spans="1:6" x14ac:dyDescent="0.3">
      <c r="A71" s="25" t="str">
        <f>IF(Suppliers!A70="","",Suppliers!A70)</f>
        <v/>
      </c>
      <c r="B71" s="20" t="str">
        <f>IF($A71="","",SUMIFS(Orders!$M$4:$M$503,Orders!$C$4:$C$503,$A71))</f>
        <v/>
      </c>
      <c r="C71" s="20" t="str">
        <f>IF($A71="","",SUMIFS(Orders!$P$4:$P$503,Orders!$C$4:$C$503,$A71))</f>
        <v/>
      </c>
      <c r="D71" s="26" t="str">
        <f>IF($A71="","",COUNTIFS(Orders!$C$4:$C$503,$A71,Orders!$O$4:$O$503,"&gt;0"))</f>
        <v/>
      </c>
      <c r="E71" s="26" t="str">
        <f>IF($A71="","",COUNTIFS(Orders!$C$4:$C$503,$A71,Orders!$Q$4:$Q$503,"Overdue"))</f>
        <v/>
      </c>
      <c r="F71" s="26" t="str">
        <f>IF(N($E71)=0,"",IFERROR(_xlfn.AGGREGATE(14,6,Orders!$R$4:$R$503/(Orders!$C$4:$C$503=$A71),1),""))</f>
        <v/>
      </c>
    </row>
    <row r="72" spans="1:6" x14ac:dyDescent="0.3">
      <c r="A72" s="25" t="str">
        <f>IF(Suppliers!A71="","",Suppliers!A71)</f>
        <v/>
      </c>
      <c r="B72" s="20" t="str">
        <f>IF($A72="","",SUMIFS(Orders!$M$4:$M$503,Orders!$C$4:$C$503,$A72))</f>
        <v/>
      </c>
      <c r="C72" s="20" t="str">
        <f>IF($A72="","",SUMIFS(Orders!$P$4:$P$503,Orders!$C$4:$C$503,$A72))</f>
        <v/>
      </c>
      <c r="D72" s="26" t="str">
        <f>IF($A72="","",COUNTIFS(Orders!$C$4:$C$503,$A72,Orders!$O$4:$O$503,"&gt;0"))</f>
        <v/>
      </c>
      <c r="E72" s="26" t="str">
        <f>IF($A72="","",COUNTIFS(Orders!$C$4:$C$503,$A72,Orders!$Q$4:$Q$503,"Overdue"))</f>
        <v/>
      </c>
      <c r="F72" s="26" t="str">
        <f>IF(N($E72)=0,"",IFERROR(_xlfn.AGGREGATE(14,6,Orders!$R$4:$R$503/(Orders!$C$4:$C$503=$A72),1),""))</f>
        <v/>
      </c>
    </row>
    <row r="73" spans="1:6" x14ac:dyDescent="0.3">
      <c r="A73" s="25" t="str">
        <f>IF(Suppliers!A72="","",Suppliers!A72)</f>
        <v/>
      </c>
      <c r="B73" s="20" t="str">
        <f>IF($A73="","",SUMIFS(Orders!$M$4:$M$503,Orders!$C$4:$C$503,$A73))</f>
        <v/>
      </c>
      <c r="C73" s="20" t="str">
        <f>IF($A73="","",SUMIFS(Orders!$P$4:$P$503,Orders!$C$4:$C$503,$A73))</f>
        <v/>
      </c>
      <c r="D73" s="26" t="str">
        <f>IF($A73="","",COUNTIFS(Orders!$C$4:$C$503,$A73,Orders!$O$4:$O$503,"&gt;0"))</f>
        <v/>
      </c>
      <c r="E73" s="26" t="str">
        <f>IF($A73="","",COUNTIFS(Orders!$C$4:$C$503,$A73,Orders!$Q$4:$Q$503,"Overdue"))</f>
        <v/>
      </c>
      <c r="F73" s="26" t="str">
        <f>IF(N($E73)=0,"",IFERROR(_xlfn.AGGREGATE(14,6,Orders!$R$4:$R$503/(Orders!$C$4:$C$503=$A73),1),""))</f>
        <v/>
      </c>
    </row>
    <row r="74" spans="1:6" x14ac:dyDescent="0.3">
      <c r="A74" s="25" t="str">
        <f>IF(Suppliers!A73="","",Suppliers!A73)</f>
        <v/>
      </c>
      <c r="B74" s="20" t="str">
        <f>IF($A74="","",SUMIFS(Orders!$M$4:$M$503,Orders!$C$4:$C$503,$A74))</f>
        <v/>
      </c>
      <c r="C74" s="20" t="str">
        <f>IF($A74="","",SUMIFS(Orders!$P$4:$P$503,Orders!$C$4:$C$503,$A74))</f>
        <v/>
      </c>
      <c r="D74" s="26" t="str">
        <f>IF($A74="","",COUNTIFS(Orders!$C$4:$C$503,$A74,Orders!$O$4:$O$503,"&gt;0"))</f>
        <v/>
      </c>
      <c r="E74" s="26" t="str">
        <f>IF($A74="","",COUNTIFS(Orders!$C$4:$C$503,$A74,Orders!$Q$4:$Q$503,"Overdue"))</f>
        <v/>
      </c>
      <c r="F74" s="26" t="str">
        <f>IF(N($E74)=0,"",IFERROR(_xlfn.AGGREGATE(14,6,Orders!$R$4:$R$503/(Orders!$C$4:$C$503=$A74),1),""))</f>
        <v/>
      </c>
    </row>
    <row r="75" spans="1:6" x14ac:dyDescent="0.3">
      <c r="A75" s="25" t="str">
        <f>IF(Suppliers!A74="","",Suppliers!A74)</f>
        <v/>
      </c>
      <c r="B75" s="20" t="str">
        <f>IF($A75="","",SUMIFS(Orders!$M$4:$M$503,Orders!$C$4:$C$503,$A75))</f>
        <v/>
      </c>
      <c r="C75" s="20" t="str">
        <f>IF($A75="","",SUMIFS(Orders!$P$4:$P$503,Orders!$C$4:$C$503,$A75))</f>
        <v/>
      </c>
      <c r="D75" s="26" t="str">
        <f>IF($A75="","",COUNTIFS(Orders!$C$4:$C$503,$A75,Orders!$O$4:$O$503,"&gt;0"))</f>
        <v/>
      </c>
      <c r="E75" s="26" t="str">
        <f>IF($A75="","",COUNTIFS(Orders!$C$4:$C$503,$A75,Orders!$Q$4:$Q$503,"Overdue"))</f>
        <v/>
      </c>
      <c r="F75" s="26" t="str">
        <f>IF(N($E75)=0,"",IFERROR(_xlfn.AGGREGATE(14,6,Orders!$R$4:$R$503/(Orders!$C$4:$C$503=$A75),1),""))</f>
        <v/>
      </c>
    </row>
    <row r="76" spans="1:6" x14ac:dyDescent="0.3">
      <c r="A76" s="25" t="str">
        <f>IF(Suppliers!A75="","",Suppliers!A75)</f>
        <v/>
      </c>
      <c r="B76" s="20" t="str">
        <f>IF($A76="","",SUMIFS(Orders!$M$4:$M$503,Orders!$C$4:$C$503,$A76))</f>
        <v/>
      </c>
      <c r="C76" s="20" t="str">
        <f>IF($A76="","",SUMIFS(Orders!$P$4:$P$503,Orders!$C$4:$C$503,$A76))</f>
        <v/>
      </c>
      <c r="D76" s="26" t="str">
        <f>IF($A76="","",COUNTIFS(Orders!$C$4:$C$503,$A76,Orders!$O$4:$O$503,"&gt;0"))</f>
        <v/>
      </c>
      <c r="E76" s="26" t="str">
        <f>IF($A76="","",COUNTIFS(Orders!$C$4:$C$503,$A76,Orders!$Q$4:$Q$503,"Overdue"))</f>
        <v/>
      </c>
      <c r="F76" s="26" t="str">
        <f>IF(N($E76)=0,"",IFERROR(_xlfn.AGGREGATE(14,6,Orders!$R$4:$R$503/(Orders!$C$4:$C$503=$A76),1),""))</f>
        <v/>
      </c>
    </row>
    <row r="77" spans="1:6" x14ac:dyDescent="0.3">
      <c r="A77" s="25" t="str">
        <f>IF(Suppliers!A76="","",Suppliers!A76)</f>
        <v/>
      </c>
      <c r="B77" s="20" t="str">
        <f>IF($A77="","",SUMIFS(Orders!$M$4:$M$503,Orders!$C$4:$C$503,$A77))</f>
        <v/>
      </c>
      <c r="C77" s="20" t="str">
        <f>IF($A77="","",SUMIFS(Orders!$P$4:$P$503,Orders!$C$4:$C$503,$A77))</f>
        <v/>
      </c>
      <c r="D77" s="26" t="str">
        <f>IF($A77="","",COUNTIFS(Orders!$C$4:$C$503,$A77,Orders!$O$4:$O$503,"&gt;0"))</f>
        <v/>
      </c>
      <c r="E77" s="26" t="str">
        <f>IF($A77="","",COUNTIFS(Orders!$C$4:$C$503,$A77,Orders!$Q$4:$Q$503,"Overdue"))</f>
        <v/>
      </c>
      <c r="F77" s="26" t="str">
        <f>IF(N($E77)=0,"",IFERROR(_xlfn.AGGREGATE(14,6,Orders!$R$4:$R$503/(Orders!$C$4:$C$503=$A77),1),""))</f>
        <v/>
      </c>
    </row>
    <row r="78" spans="1:6" x14ac:dyDescent="0.3">
      <c r="A78" s="25" t="str">
        <f>IF(Suppliers!A77="","",Suppliers!A77)</f>
        <v/>
      </c>
      <c r="B78" s="20" t="str">
        <f>IF($A78="","",SUMIFS(Orders!$M$4:$M$503,Orders!$C$4:$C$503,$A78))</f>
        <v/>
      </c>
      <c r="C78" s="20" t="str">
        <f>IF($A78="","",SUMIFS(Orders!$P$4:$P$503,Orders!$C$4:$C$503,$A78))</f>
        <v/>
      </c>
      <c r="D78" s="26" t="str">
        <f>IF($A78="","",COUNTIFS(Orders!$C$4:$C$503,$A78,Orders!$O$4:$O$503,"&gt;0"))</f>
        <v/>
      </c>
      <c r="E78" s="26" t="str">
        <f>IF($A78="","",COUNTIFS(Orders!$C$4:$C$503,$A78,Orders!$Q$4:$Q$503,"Overdue"))</f>
        <v/>
      </c>
      <c r="F78" s="26" t="str">
        <f>IF(N($E78)=0,"",IFERROR(_xlfn.AGGREGATE(14,6,Orders!$R$4:$R$503/(Orders!$C$4:$C$503=$A78),1),""))</f>
        <v/>
      </c>
    </row>
    <row r="79" spans="1:6" x14ac:dyDescent="0.3">
      <c r="A79" s="25" t="str">
        <f>IF(Suppliers!A78="","",Suppliers!A78)</f>
        <v/>
      </c>
      <c r="B79" s="20" t="str">
        <f>IF($A79="","",SUMIFS(Orders!$M$4:$M$503,Orders!$C$4:$C$503,$A79))</f>
        <v/>
      </c>
      <c r="C79" s="20" t="str">
        <f>IF($A79="","",SUMIFS(Orders!$P$4:$P$503,Orders!$C$4:$C$503,$A79))</f>
        <v/>
      </c>
      <c r="D79" s="26" t="str">
        <f>IF($A79="","",COUNTIFS(Orders!$C$4:$C$503,$A79,Orders!$O$4:$O$503,"&gt;0"))</f>
        <v/>
      </c>
      <c r="E79" s="26" t="str">
        <f>IF($A79="","",COUNTIFS(Orders!$C$4:$C$503,$A79,Orders!$Q$4:$Q$503,"Overdue"))</f>
        <v/>
      </c>
      <c r="F79" s="26" t="str">
        <f>IF(N($E79)=0,"",IFERROR(_xlfn.AGGREGATE(14,6,Orders!$R$4:$R$503/(Orders!$C$4:$C$503=$A79),1),""))</f>
        <v/>
      </c>
    </row>
    <row r="80" spans="1:6" x14ac:dyDescent="0.3">
      <c r="A80" s="25" t="str">
        <f>IF(Suppliers!A79="","",Suppliers!A79)</f>
        <v/>
      </c>
      <c r="B80" s="20" t="str">
        <f>IF($A80="","",SUMIFS(Orders!$M$4:$M$503,Orders!$C$4:$C$503,$A80))</f>
        <v/>
      </c>
      <c r="C80" s="20" t="str">
        <f>IF($A80="","",SUMIFS(Orders!$P$4:$P$503,Orders!$C$4:$C$503,$A80))</f>
        <v/>
      </c>
      <c r="D80" s="26" t="str">
        <f>IF($A80="","",COUNTIFS(Orders!$C$4:$C$503,$A80,Orders!$O$4:$O$503,"&gt;0"))</f>
        <v/>
      </c>
      <c r="E80" s="26" t="str">
        <f>IF($A80="","",COUNTIFS(Orders!$C$4:$C$503,$A80,Orders!$Q$4:$Q$503,"Overdue"))</f>
        <v/>
      </c>
      <c r="F80" s="26" t="str">
        <f>IF(N($E80)=0,"",IFERROR(_xlfn.AGGREGATE(14,6,Orders!$R$4:$R$503/(Orders!$C$4:$C$503=$A80),1),""))</f>
        <v/>
      </c>
    </row>
    <row r="81" spans="1:6" x14ac:dyDescent="0.3">
      <c r="A81" s="25" t="str">
        <f>IF(Suppliers!A80="","",Suppliers!A80)</f>
        <v/>
      </c>
      <c r="B81" s="20" t="str">
        <f>IF($A81="","",SUMIFS(Orders!$M$4:$M$503,Orders!$C$4:$C$503,$A81))</f>
        <v/>
      </c>
      <c r="C81" s="20" t="str">
        <f>IF($A81="","",SUMIFS(Orders!$P$4:$P$503,Orders!$C$4:$C$503,$A81))</f>
        <v/>
      </c>
      <c r="D81" s="26" t="str">
        <f>IF($A81="","",COUNTIFS(Orders!$C$4:$C$503,$A81,Orders!$O$4:$O$503,"&gt;0"))</f>
        <v/>
      </c>
      <c r="E81" s="26" t="str">
        <f>IF($A81="","",COUNTIFS(Orders!$C$4:$C$503,$A81,Orders!$Q$4:$Q$503,"Overdue"))</f>
        <v/>
      </c>
      <c r="F81" s="26" t="str">
        <f>IF(N($E81)=0,"",IFERROR(_xlfn.AGGREGATE(14,6,Orders!$R$4:$R$503/(Orders!$C$4:$C$503=$A81),1),""))</f>
        <v/>
      </c>
    </row>
    <row r="82" spans="1:6" x14ac:dyDescent="0.3">
      <c r="A82" s="25" t="str">
        <f>IF(Suppliers!A81="","",Suppliers!A81)</f>
        <v/>
      </c>
      <c r="B82" s="20" t="str">
        <f>IF($A82="","",SUMIFS(Orders!$M$4:$M$503,Orders!$C$4:$C$503,$A82))</f>
        <v/>
      </c>
      <c r="C82" s="20" t="str">
        <f>IF($A82="","",SUMIFS(Orders!$P$4:$P$503,Orders!$C$4:$C$503,$A82))</f>
        <v/>
      </c>
      <c r="D82" s="26" t="str">
        <f>IF($A82="","",COUNTIFS(Orders!$C$4:$C$503,$A82,Orders!$O$4:$O$503,"&gt;0"))</f>
        <v/>
      </c>
      <c r="E82" s="26" t="str">
        <f>IF($A82="","",COUNTIFS(Orders!$C$4:$C$503,$A82,Orders!$Q$4:$Q$503,"Overdue"))</f>
        <v/>
      </c>
      <c r="F82" s="26" t="str">
        <f>IF(N($E82)=0,"",IFERROR(_xlfn.AGGREGATE(14,6,Orders!$R$4:$R$503/(Orders!$C$4:$C$503=$A82),1),""))</f>
        <v/>
      </c>
    </row>
    <row r="83" spans="1:6" x14ac:dyDescent="0.3">
      <c r="A83" s="25" t="str">
        <f>IF(Suppliers!A82="","",Suppliers!A82)</f>
        <v/>
      </c>
      <c r="B83" s="20" t="str">
        <f>IF($A83="","",SUMIFS(Orders!$M$4:$M$503,Orders!$C$4:$C$503,$A83))</f>
        <v/>
      </c>
      <c r="C83" s="20" t="str">
        <f>IF($A83="","",SUMIFS(Orders!$P$4:$P$503,Orders!$C$4:$C$503,$A83))</f>
        <v/>
      </c>
      <c r="D83" s="26" t="str">
        <f>IF($A83="","",COUNTIFS(Orders!$C$4:$C$503,$A83,Orders!$O$4:$O$503,"&gt;0"))</f>
        <v/>
      </c>
      <c r="E83" s="26" t="str">
        <f>IF($A83="","",COUNTIFS(Orders!$C$4:$C$503,$A83,Orders!$Q$4:$Q$503,"Overdue"))</f>
        <v/>
      </c>
      <c r="F83" s="26" t="str">
        <f>IF(N($E83)=0,"",IFERROR(_xlfn.AGGREGATE(14,6,Orders!$R$4:$R$503/(Orders!$C$4:$C$503=$A83),1),""))</f>
        <v/>
      </c>
    </row>
    <row r="84" spans="1:6" x14ac:dyDescent="0.3">
      <c r="A84" s="25" t="str">
        <f>IF(Suppliers!A83="","",Suppliers!A83)</f>
        <v/>
      </c>
      <c r="B84" s="20" t="str">
        <f>IF($A84="","",SUMIFS(Orders!$M$4:$M$503,Orders!$C$4:$C$503,$A84))</f>
        <v/>
      </c>
      <c r="C84" s="20" t="str">
        <f>IF($A84="","",SUMIFS(Orders!$P$4:$P$503,Orders!$C$4:$C$503,$A84))</f>
        <v/>
      </c>
      <c r="D84" s="26" t="str">
        <f>IF($A84="","",COUNTIFS(Orders!$C$4:$C$503,$A84,Orders!$O$4:$O$503,"&gt;0"))</f>
        <v/>
      </c>
      <c r="E84" s="26" t="str">
        <f>IF($A84="","",COUNTIFS(Orders!$C$4:$C$503,$A84,Orders!$Q$4:$Q$503,"Overdue"))</f>
        <v/>
      </c>
      <c r="F84" s="26" t="str">
        <f>IF(N($E84)=0,"",IFERROR(_xlfn.AGGREGATE(14,6,Orders!$R$4:$R$503/(Orders!$C$4:$C$503=$A84),1),""))</f>
        <v/>
      </c>
    </row>
    <row r="85" spans="1:6" x14ac:dyDescent="0.3">
      <c r="A85" s="25" t="str">
        <f>IF(Suppliers!A84="","",Suppliers!A84)</f>
        <v/>
      </c>
      <c r="B85" s="20" t="str">
        <f>IF($A85="","",SUMIFS(Orders!$M$4:$M$503,Orders!$C$4:$C$503,$A85))</f>
        <v/>
      </c>
      <c r="C85" s="20" t="str">
        <f>IF($A85="","",SUMIFS(Orders!$P$4:$P$503,Orders!$C$4:$C$503,$A85))</f>
        <v/>
      </c>
      <c r="D85" s="26" t="str">
        <f>IF($A85="","",COUNTIFS(Orders!$C$4:$C$503,$A85,Orders!$O$4:$O$503,"&gt;0"))</f>
        <v/>
      </c>
      <c r="E85" s="26" t="str">
        <f>IF($A85="","",COUNTIFS(Orders!$C$4:$C$503,$A85,Orders!$Q$4:$Q$503,"Overdue"))</f>
        <v/>
      </c>
      <c r="F85" s="26" t="str">
        <f>IF(N($E85)=0,"",IFERROR(_xlfn.AGGREGATE(14,6,Orders!$R$4:$R$503/(Orders!$C$4:$C$503=$A85),1),""))</f>
        <v/>
      </c>
    </row>
    <row r="86" spans="1:6" x14ac:dyDescent="0.3">
      <c r="A86" s="25" t="str">
        <f>IF(Suppliers!A85="","",Suppliers!A85)</f>
        <v/>
      </c>
      <c r="B86" s="20" t="str">
        <f>IF($A86="","",SUMIFS(Orders!$M$4:$M$503,Orders!$C$4:$C$503,$A86))</f>
        <v/>
      </c>
      <c r="C86" s="20" t="str">
        <f>IF($A86="","",SUMIFS(Orders!$P$4:$P$503,Orders!$C$4:$C$503,$A86))</f>
        <v/>
      </c>
      <c r="D86" s="26" t="str">
        <f>IF($A86="","",COUNTIFS(Orders!$C$4:$C$503,$A86,Orders!$O$4:$O$503,"&gt;0"))</f>
        <v/>
      </c>
      <c r="E86" s="26" t="str">
        <f>IF($A86="","",COUNTIFS(Orders!$C$4:$C$503,$A86,Orders!$Q$4:$Q$503,"Overdue"))</f>
        <v/>
      </c>
      <c r="F86" s="26" t="str">
        <f>IF(N($E86)=0,"",IFERROR(_xlfn.AGGREGATE(14,6,Orders!$R$4:$R$503/(Orders!$C$4:$C$503=$A86),1),""))</f>
        <v/>
      </c>
    </row>
    <row r="87" spans="1:6" x14ac:dyDescent="0.3">
      <c r="A87" s="25" t="str">
        <f>IF(Suppliers!A86="","",Suppliers!A86)</f>
        <v/>
      </c>
      <c r="B87" s="20" t="str">
        <f>IF($A87="","",SUMIFS(Orders!$M$4:$M$503,Orders!$C$4:$C$503,$A87))</f>
        <v/>
      </c>
      <c r="C87" s="20" t="str">
        <f>IF($A87="","",SUMIFS(Orders!$P$4:$P$503,Orders!$C$4:$C$503,$A87))</f>
        <v/>
      </c>
      <c r="D87" s="26" t="str">
        <f>IF($A87="","",COUNTIFS(Orders!$C$4:$C$503,$A87,Orders!$O$4:$O$503,"&gt;0"))</f>
        <v/>
      </c>
      <c r="E87" s="26" t="str">
        <f>IF($A87="","",COUNTIFS(Orders!$C$4:$C$503,$A87,Orders!$Q$4:$Q$503,"Overdue"))</f>
        <v/>
      </c>
      <c r="F87" s="26" t="str">
        <f>IF(N($E87)=0,"",IFERROR(_xlfn.AGGREGATE(14,6,Orders!$R$4:$R$503/(Orders!$C$4:$C$503=$A87),1),""))</f>
        <v/>
      </c>
    </row>
    <row r="88" spans="1:6" x14ac:dyDescent="0.3">
      <c r="A88" s="25" t="str">
        <f>IF(Suppliers!A87="","",Suppliers!A87)</f>
        <v/>
      </c>
      <c r="B88" s="20" t="str">
        <f>IF($A88="","",SUMIFS(Orders!$M$4:$M$503,Orders!$C$4:$C$503,$A88))</f>
        <v/>
      </c>
      <c r="C88" s="20" t="str">
        <f>IF($A88="","",SUMIFS(Orders!$P$4:$P$503,Orders!$C$4:$C$503,$A88))</f>
        <v/>
      </c>
      <c r="D88" s="26" t="str">
        <f>IF($A88="","",COUNTIFS(Orders!$C$4:$C$503,$A88,Orders!$O$4:$O$503,"&gt;0"))</f>
        <v/>
      </c>
      <c r="E88" s="26" t="str">
        <f>IF($A88="","",COUNTIFS(Orders!$C$4:$C$503,$A88,Orders!$Q$4:$Q$503,"Overdue"))</f>
        <v/>
      </c>
      <c r="F88" s="26" t="str">
        <f>IF(N($E88)=0,"",IFERROR(_xlfn.AGGREGATE(14,6,Orders!$R$4:$R$503/(Orders!$C$4:$C$503=$A88),1),""))</f>
        <v/>
      </c>
    </row>
    <row r="89" spans="1:6" x14ac:dyDescent="0.3">
      <c r="A89" s="25" t="str">
        <f>IF(Suppliers!A88="","",Suppliers!A88)</f>
        <v/>
      </c>
      <c r="B89" s="20" t="str">
        <f>IF($A89="","",SUMIFS(Orders!$M$4:$M$503,Orders!$C$4:$C$503,$A89))</f>
        <v/>
      </c>
      <c r="C89" s="20" t="str">
        <f>IF($A89="","",SUMIFS(Orders!$P$4:$P$503,Orders!$C$4:$C$503,$A89))</f>
        <v/>
      </c>
      <c r="D89" s="26" t="str">
        <f>IF($A89="","",COUNTIFS(Orders!$C$4:$C$503,$A89,Orders!$O$4:$O$503,"&gt;0"))</f>
        <v/>
      </c>
      <c r="E89" s="26" t="str">
        <f>IF($A89="","",COUNTIFS(Orders!$C$4:$C$503,$A89,Orders!$Q$4:$Q$503,"Overdue"))</f>
        <v/>
      </c>
      <c r="F89" s="26" t="str">
        <f>IF(N($E89)=0,"",IFERROR(_xlfn.AGGREGATE(14,6,Orders!$R$4:$R$503/(Orders!$C$4:$C$503=$A89),1),""))</f>
        <v/>
      </c>
    </row>
    <row r="90" spans="1:6" x14ac:dyDescent="0.3">
      <c r="A90" s="25" t="str">
        <f>IF(Suppliers!A89="","",Suppliers!A89)</f>
        <v/>
      </c>
      <c r="B90" s="20" t="str">
        <f>IF($A90="","",SUMIFS(Orders!$M$4:$M$503,Orders!$C$4:$C$503,$A90))</f>
        <v/>
      </c>
      <c r="C90" s="20" t="str">
        <f>IF($A90="","",SUMIFS(Orders!$P$4:$P$503,Orders!$C$4:$C$503,$A90))</f>
        <v/>
      </c>
      <c r="D90" s="26" t="str">
        <f>IF($A90="","",COUNTIFS(Orders!$C$4:$C$503,$A90,Orders!$O$4:$O$503,"&gt;0"))</f>
        <v/>
      </c>
      <c r="E90" s="26" t="str">
        <f>IF($A90="","",COUNTIFS(Orders!$C$4:$C$503,$A90,Orders!$Q$4:$Q$503,"Overdue"))</f>
        <v/>
      </c>
      <c r="F90" s="26" t="str">
        <f>IF(N($E90)=0,"",IFERROR(_xlfn.AGGREGATE(14,6,Orders!$R$4:$R$503/(Orders!$C$4:$C$503=$A90),1),""))</f>
        <v/>
      </c>
    </row>
    <row r="91" spans="1:6" x14ac:dyDescent="0.3">
      <c r="A91" s="25" t="str">
        <f>IF(Suppliers!A90="","",Suppliers!A90)</f>
        <v/>
      </c>
      <c r="B91" s="20" t="str">
        <f>IF($A91="","",SUMIFS(Orders!$M$4:$M$503,Orders!$C$4:$C$503,$A91))</f>
        <v/>
      </c>
      <c r="C91" s="20" t="str">
        <f>IF($A91="","",SUMIFS(Orders!$P$4:$P$503,Orders!$C$4:$C$503,$A91))</f>
        <v/>
      </c>
      <c r="D91" s="26" t="str">
        <f>IF($A91="","",COUNTIFS(Orders!$C$4:$C$503,$A91,Orders!$O$4:$O$503,"&gt;0"))</f>
        <v/>
      </c>
      <c r="E91" s="26" t="str">
        <f>IF($A91="","",COUNTIFS(Orders!$C$4:$C$503,$A91,Orders!$Q$4:$Q$503,"Overdue"))</f>
        <v/>
      </c>
      <c r="F91" s="26" t="str">
        <f>IF(N($E91)=0,"",IFERROR(_xlfn.AGGREGATE(14,6,Orders!$R$4:$R$503/(Orders!$C$4:$C$503=$A91),1),""))</f>
        <v/>
      </c>
    </row>
    <row r="92" spans="1:6" x14ac:dyDescent="0.3">
      <c r="A92" s="25" t="str">
        <f>IF(Suppliers!A91="","",Suppliers!A91)</f>
        <v/>
      </c>
      <c r="B92" s="20" t="str">
        <f>IF($A92="","",SUMIFS(Orders!$M$4:$M$503,Orders!$C$4:$C$503,$A92))</f>
        <v/>
      </c>
      <c r="C92" s="20" t="str">
        <f>IF($A92="","",SUMIFS(Orders!$P$4:$P$503,Orders!$C$4:$C$503,$A92))</f>
        <v/>
      </c>
      <c r="D92" s="26" t="str">
        <f>IF($A92="","",COUNTIFS(Orders!$C$4:$C$503,$A92,Orders!$O$4:$O$503,"&gt;0"))</f>
        <v/>
      </c>
      <c r="E92" s="26" t="str">
        <f>IF($A92="","",COUNTIFS(Orders!$C$4:$C$503,$A92,Orders!$Q$4:$Q$503,"Overdue"))</f>
        <v/>
      </c>
      <c r="F92" s="26" t="str">
        <f>IF(N($E92)=0,"",IFERROR(_xlfn.AGGREGATE(14,6,Orders!$R$4:$R$503/(Orders!$C$4:$C$503=$A92),1),""))</f>
        <v/>
      </c>
    </row>
    <row r="93" spans="1:6" x14ac:dyDescent="0.3">
      <c r="A93" s="25" t="str">
        <f>IF(Suppliers!A92="","",Suppliers!A92)</f>
        <v/>
      </c>
      <c r="B93" s="20" t="str">
        <f>IF($A93="","",SUMIFS(Orders!$M$4:$M$503,Orders!$C$4:$C$503,$A93))</f>
        <v/>
      </c>
      <c r="C93" s="20" t="str">
        <f>IF($A93="","",SUMIFS(Orders!$P$4:$P$503,Orders!$C$4:$C$503,$A93))</f>
        <v/>
      </c>
      <c r="D93" s="26" t="str">
        <f>IF($A93="","",COUNTIFS(Orders!$C$4:$C$503,$A93,Orders!$O$4:$O$503,"&gt;0"))</f>
        <v/>
      </c>
      <c r="E93" s="26" t="str">
        <f>IF($A93="","",COUNTIFS(Orders!$C$4:$C$503,$A93,Orders!$Q$4:$Q$503,"Overdue"))</f>
        <v/>
      </c>
      <c r="F93" s="26" t="str">
        <f>IF(N($E93)=0,"",IFERROR(_xlfn.AGGREGATE(14,6,Orders!$R$4:$R$503/(Orders!$C$4:$C$503=$A93),1),""))</f>
        <v/>
      </c>
    </row>
    <row r="94" spans="1:6" x14ac:dyDescent="0.3">
      <c r="A94" s="25" t="str">
        <f>IF(Suppliers!A93="","",Suppliers!A93)</f>
        <v/>
      </c>
      <c r="B94" s="20" t="str">
        <f>IF($A94="","",SUMIFS(Orders!$M$4:$M$503,Orders!$C$4:$C$503,$A94))</f>
        <v/>
      </c>
      <c r="C94" s="20" t="str">
        <f>IF($A94="","",SUMIFS(Orders!$P$4:$P$503,Orders!$C$4:$C$503,$A94))</f>
        <v/>
      </c>
      <c r="D94" s="26" t="str">
        <f>IF($A94="","",COUNTIFS(Orders!$C$4:$C$503,$A94,Orders!$O$4:$O$503,"&gt;0"))</f>
        <v/>
      </c>
      <c r="E94" s="26" t="str">
        <f>IF($A94="","",COUNTIFS(Orders!$C$4:$C$503,$A94,Orders!$Q$4:$Q$503,"Overdue"))</f>
        <v/>
      </c>
      <c r="F94" s="26" t="str">
        <f>IF(N($E94)=0,"",IFERROR(_xlfn.AGGREGATE(14,6,Orders!$R$4:$R$503/(Orders!$C$4:$C$503=$A94),1),""))</f>
        <v/>
      </c>
    </row>
    <row r="95" spans="1:6" x14ac:dyDescent="0.3">
      <c r="A95" s="25" t="str">
        <f>IF(Suppliers!A94="","",Suppliers!A94)</f>
        <v/>
      </c>
      <c r="B95" s="20" t="str">
        <f>IF($A95="","",SUMIFS(Orders!$M$4:$M$503,Orders!$C$4:$C$503,$A95))</f>
        <v/>
      </c>
      <c r="C95" s="20" t="str">
        <f>IF($A95="","",SUMIFS(Orders!$P$4:$P$503,Orders!$C$4:$C$503,$A95))</f>
        <v/>
      </c>
      <c r="D95" s="26" t="str">
        <f>IF($A95="","",COUNTIFS(Orders!$C$4:$C$503,$A95,Orders!$O$4:$O$503,"&gt;0"))</f>
        <v/>
      </c>
      <c r="E95" s="26" t="str">
        <f>IF($A95="","",COUNTIFS(Orders!$C$4:$C$503,$A95,Orders!$Q$4:$Q$503,"Overdue"))</f>
        <v/>
      </c>
      <c r="F95" s="26" t="str">
        <f>IF(N($E95)=0,"",IFERROR(_xlfn.AGGREGATE(14,6,Orders!$R$4:$R$503/(Orders!$C$4:$C$503=$A95),1),""))</f>
        <v/>
      </c>
    </row>
    <row r="96" spans="1:6" x14ac:dyDescent="0.3">
      <c r="A96" s="25" t="str">
        <f>IF(Suppliers!A95="","",Suppliers!A95)</f>
        <v/>
      </c>
      <c r="B96" s="20" t="str">
        <f>IF($A96="","",SUMIFS(Orders!$M$4:$M$503,Orders!$C$4:$C$503,$A96))</f>
        <v/>
      </c>
      <c r="C96" s="20" t="str">
        <f>IF($A96="","",SUMIFS(Orders!$P$4:$P$503,Orders!$C$4:$C$503,$A96))</f>
        <v/>
      </c>
      <c r="D96" s="26" t="str">
        <f>IF($A96="","",COUNTIFS(Orders!$C$4:$C$503,$A96,Orders!$O$4:$O$503,"&gt;0"))</f>
        <v/>
      </c>
      <c r="E96" s="26" t="str">
        <f>IF($A96="","",COUNTIFS(Orders!$C$4:$C$503,$A96,Orders!$Q$4:$Q$503,"Overdue"))</f>
        <v/>
      </c>
      <c r="F96" s="26" t="str">
        <f>IF(N($E96)=0,"",IFERROR(_xlfn.AGGREGATE(14,6,Orders!$R$4:$R$503/(Orders!$C$4:$C$503=$A96),1),""))</f>
        <v/>
      </c>
    </row>
    <row r="97" spans="1:6" x14ac:dyDescent="0.3">
      <c r="A97" s="25" t="str">
        <f>IF(Suppliers!A96="","",Suppliers!A96)</f>
        <v/>
      </c>
      <c r="B97" s="20" t="str">
        <f>IF($A97="","",SUMIFS(Orders!$M$4:$M$503,Orders!$C$4:$C$503,$A97))</f>
        <v/>
      </c>
      <c r="C97" s="20" t="str">
        <f>IF($A97="","",SUMIFS(Orders!$P$4:$P$503,Orders!$C$4:$C$503,$A97))</f>
        <v/>
      </c>
      <c r="D97" s="26" t="str">
        <f>IF($A97="","",COUNTIFS(Orders!$C$4:$C$503,$A97,Orders!$O$4:$O$503,"&gt;0"))</f>
        <v/>
      </c>
      <c r="E97" s="26" t="str">
        <f>IF($A97="","",COUNTIFS(Orders!$C$4:$C$503,$A97,Orders!$Q$4:$Q$503,"Overdue"))</f>
        <v/>
      </c>
      <c r="F97" s="26" t="str">
        <f>IF(N($E97)=0,"",IFERROR(_xlfn.AGGREGATE(14,6,Orders!$R$4:$R$503/(Orders!$C$4:$C$503=$A97),1),""))</f>
        <v/>
      </c>
    </row>
    <row r="98" spans="1:6" x14ac:dyDescent="0.3">
      <c r="A98" s="25" t="str">
        <f>IF(Suppliers!A97="","",Suppliers!A97)</f>
        <v/>
      </c>
      <c r="B98" s="20" t="str">
        <f>IF($A98="","",SUMIFS(Orders!$M$4:$M$503,Orders!$C$4:$C$503,$A98))</f>
        <v/>
      </c>
      <c r="C98" s="20" t="str">
        <f>IF($A98="","",SUMIFS(Orders!$P$4:$P$503,Orders!$C$4:$C$503,$A98))</f>
        <v/>
      </c>
      <c r="D98" s="26" t="str">
        <f>IF($A98="","",COUNTIFS(Orders!$C$4:$C$503,$A98,Orders!$O$4:$O$503,"&gt;0"))</f>
        <v/>
      </c>
      <c r="E98" s="26" t="str">
        <f>IF($A98="","",COUNTIFS(Orders!$C$4:$C$503,$A98,Orders!$Q$4:$Q$503,"Overdue"))</f>
        <v/>
      </c>
      <c r="F98" s="26" t="str">
        <f>IF(N($E98)=0,"",IFERROR(_xlfn.AGGREGATE(14,6,Orders!$R$4:$R$503/(Orders!$C$4:$C$503=$A98),1),""))</f>
        <v/>
      </c>
    </row>
    <row r="99" spans="1:6" x14ac:dyDescent="0.3">
      <c r="A99" s="25" t="str">
        <f>IF(Suppliers!A98="","",Suppliers!A98)</f>
        <v/>
      </c>
      <c r="B99" s="20" t="str">
        <f>IF($A99="","",SUMIFS(Orders!$M$4:$M$503,Orders!$C$4:$C$503,$A99))</f>
        <v/>
      </c>
      <c r="C99" s="20" t="str">
        <f>IF($A99="","",SUMIFS(Orders!$P$4:$P$503,Orders!$C$4:$C$503,$A99))</f>
        <v/>
      </c>
      <c r="D99" s="26" t="str">
        <f>IF($A99="","",COUNTIFS(Orders!$C$4:$C$503,$A99,Orders!$O$4:$O$503,"&gt;0"))</f>
        <v/>
      </c>
      <c r="E99" s="26" t="str">
        <f>IF($A99="","",COUNTIFS(Orders!$C$4:$C$503,$A99,Orders!$Q$4:$Q$503,"Overdue"))</f>
        <v/>
      </c>
      <c r="F99" s="26" t="str">
        <f>IF(N($E99)=0,"",IFERROR(_xlfn.AGGREGATE(14,6,Orders!$R$4:$R$503/(Orders!$C$4:$C$503=$A99),1),""))</f>
        <v/>
      </c>
    </row>
    <row r="100" spans="1:6" x14ac:dyDescent="0.3">
      <c r="A100" s="25" t="str">
        <f>IF(Suppliers!A99="","",Suppliers!A99)</f>
        <v/>
      </c>
      <c r="B100" s="20" t="str">
        <f>IF($A100="","",SUMIFS(Orders!$M$4:$M$503,Orders!$C$4:$C$503,$A100))</f>
        <v/>
      </c>
      <c r="C100" s="20" t="str">
        <f>IF($A100="","",SUMIFS(Orders!$P$4:$P$503,Orders!$C$4:$C$503,$A100))</f>
        <v/>
      </c>
      <c r="D100" s="26" t="str">
        <f>IF($A100="","",COUNTIFS(Orders!$C$4:$C$503,$A100,Orders!$O$4:$O$503,"&gt;0"))</f>
        <v/>
      </c>
      <c r="E100" s="26" t="str">
        <f>IF($A100="","",COUNTIFS(Orders!$C$4:$C$503,$A100,Orders!$Q$4:$Q$503,"Overdue"))</f>
        <v/>
      </c>
      <c r="F100" s="26" t="str">
        <f>IF(N($E100)=0,"",IFERROR(_xlfn.AGGREGATE(14,6,Orders!$R$4:$R$503/(Orders!$C$4:$C$503=$A100),1),""))</f>
        <v/>
      </c>
    </row>
    <row r="101" spans="1:6" x14ac:dyDescent="0.3">
      <c r="A101" s="25" t="str">
        <f>IF(Suppliers!A100="","",Suppliers!A100)</f>
        <v/>
      </c>
      <c r="B101" s="20" t="str">
        <f>IF($A101="","",SUMIFS(Orders!$M$4:$M$503,Orders!$C$4:$C$503,$A101))</f>
        <v/>
      </c>
      <c r="C101" s="20" t="str">
        <f>IF($A101="","",SUMIFS(Orders!$P$4:$P$503,Orders!$C$4:$C$503,$A101))</f>
        <v/>
      </c>
      <c r="D101" s="26" t="str">
        <f>IF($A101="","",COUNTIFS(Orders!$C$4:$C$503,$A101,Orders!$O$4:$O$503,"&gt;0"))</f>
        <v/>
      </c>
      <c r="E101" s="26" t="str">
        <f>IF($A101="","",COUNTIFS(Orders!$C$4:$C$503,$A101,Orders!$Q$4:$Q$503,"Overdue"))</f>
        <v/>
      </c>
      <c r="F101" s="26" t="str">
        <f>IF(N($E101)=0,"",IFERROR(_xlfn.AGGREGATE(14,6,Orders!$R$4:$R$503/(Orders!$C$4:$C$503=$A101),1),""))</f>
        <v/>
      </c>
    </row>
    <row r="102" spans="1:6" x14ac:dyDescent="0.3">
      <c r="A102" s="25" t="str">
        <f>IF(Suppliers!A101="","",Suppliers!A101)</f>
        <v/>
      </c>
      <c r="B102" s="20" t="str">
        <f>IF($A102="","",SUMIFS(Orders!$M$4:$M$503,Orders!$C$4:$C$503,$A102))</f>
        <v/>
      </c>
      <c r="C102" s="20" t="str">
        <f>IF($A102="","",SUMIFS(Orders!$P$4:$P$503,Orders!$C$4:$C$503,$A102))</f>
        <v/>
      </c>
      <c r="D102" s="26" t="str">
        <f>IF($A102="","",COUNTIFS(Orders!$C$4:$C$503,$A102,Orders!$O$4:$O$503,"&gt;0"))</f>
        <v/>
      </c>
      <c r="E102" s="26" t="str">
        <f>IF($A102="","",COUNTIFS(Orders!$C$4:$C$503,$A102,Orders!$Q$4:$Q$503,"Overdue"))</f>
        <v/>
      </c>
      <c r="F102" s="26" t="str">
        <f>IF(N($E102)=0,"",IFERROR(_xlfn.AGGREGATE(14,6,Orders!$R$4:$R$503/(Orders!$C$4:$C$503=$A102),1),""))</f>
        <v/>
      </c>
    </row>
    <row r="103" spans="1:6" x14ac:dyDescent="0.3">
      <c r="A103" s="25" t="str">
        <f>IF(Suppliers!A102="","",Suppliers!A102)</f>
        <v/>
      </c>
      <c r="B103" s="20" t="str">
        <f>IF($A103="","",SUMIFS(Orders!$M$4:$M$503,Orders!$C$4:$C$503,$A103))</f>
        <v/>
      </c>
      <c r="C103" s="20" t="str">
        <f>IF($A103="","",SUMIFS(Orders!$P$4:$P$503,Orders!$C$4:$C$503,$A103))</f>
        <v/>
      </c>
      <c r="D103" s="26" t="str">
        <f>IF($A103="","",COUNTIFS(Orders!$C$4:$C$503,$A103,Orders!$O$4:$O$503,"&gt;0"))</f>
        <v/>
      </c>
      <c r="E103" s="26" t="str">
        <f>IF($A103="","",COUNTIFS(Orders!$C$4:$C$503,$A103,Orders!$Q$4:$Q$503,"Overdue"))</f>
        <v/>
      </c>
      <c r="F103" s="26" t="str">
        <f>IF(N($E103)=0,"",IFERROR(_xlfn.AGGREGATE(14,6,Orders!$R$4:$R$503/(Orders!$C$4:$C$503=$A103),1),""))</f>
        <v/>
      </c>
    </row>
    <row r="104" spans="1:6" x14ac:dyDescent="0.3">
      <c r="A104" s="25" t="str">
        <f>IF(Suppliers!A103="","",Suppliers!A103)</f>
        <v/>
      </c>
      <c r="B104" s="20" t="str">
        <f>IF($A104="","",SUMIFS(Orders!$M$4:$M$503,Orders!$C$4:$C$503,$A104))</f>
        <v/>
      </c>
      <c r="C104" s="20" t="str">
        <f>IF($A104="","",SUMIFS(Orders!$P$4:$P$503,Orders!$C$4:$C$503,$A104))</f>
        <v/>
      </c>
      <c r="D104" s="26" t="str">
        <f>IF($A104="","",COUNTIFS(Orders!$C$4:$C$503,$A104,Orders!$O$4:$O$503,"&gt;0"))</f>
        <v/>
      </c>
      <c r="E104" s="26" t="str">
        <f>IF($A104="","",COUNTIFS(Orders!$C$4:$C$503,$A104,Orders!$Q$4:$Q$503,"Overdue"))</f>
        <v/>
      </c>
      <c r="F104" s="26" t="str">
        <f>IF(N($E104)=0,"",IFERROR(_xlfn.AGGREGATE(14,6,Orders!$R$4:$R$503/(Orders!$C$4:$C$503=$A104),1),""))</f>
        <v/>
      </c>
    </row>
    <row r="105" spans="1:6" x14ac:dyDescent="0.3">
      <c r="A105" s="25" t="str">
        <f>IF(Suppliers!A104="","",Suppliers!A104)</f>
        <v/>
      </c>
      <c r="B105" s="20" t="str">
        <f>IF($A105="","",SUMIFS(Orders!$M$4:$M$503,Orders!$C$4:$C$503,$A105))</f>
        <v/>
      </c>
      <c r="C105" s="20" t="str">
        <f>IF($A105="","",SUMIFS(Orders!$P$4:$P$503,Orders!$C$4:$C$503,$A105))</f>
        <v/>
      </c>
      <c r="D105" s="26" t="str">
        <f>IF($A105="","",COUNTIFS(Orders!$C$4:$C$503,$A105,Orders!$O$4:$O$503,"&gt;0"))</f>
        <v/>
      </c>
      <c r="E105" s="26" t="str">
        <f>IF($A105="","",COUNTIFS(Orders!$C$4:$C$503,$A105,Orders!$Q$4:$Q$503,"Overdue"))</f>
        <v/>
      </c>
      <c r="F105" s="26" t="str">
        <f>IF(N($E105)=0,"",IFERROR(_xlfn.AGGREGATE(14,6,Orders!$R$4:$R$503/(Orders!$C$4:$C$503=$A105),1),""))</f>
        <v/>
      </c>
    </row>
    <row r="106" spans="1:6" x14ac:dyDescent="0.3">
      <c r="A106" s="25" t="str">
        <f>IF(Suppliers!A105="","",Suppliers!A105)</f>
        <v/>
      </c>
      <c r="B106" s="20" t="str">
        <f>IF($A106="","",SUMIFS(Orders!$M$4:$M$503,Orders!$C$4:$C$503,$A106))</f>
        <v/>
      </c>
      <c r="C106" s="20" t="str">
        <f>IF($A106="","",SUMIFS(Orders!$P$4:$P$503,Orders!$C$4:$C$503,$A106))</f>
        <v/>
      </c>
      <c r="D106" s="26" t="str">
        <f>IF($A106="","",COUNTIFS(Orders!$C$4:$C$503,$A106,Orders!$O$4:$O$503,"&gt;0"))</f>
        <v/>
      </c>
      <c r="E106" s="26" t="str">
        <f>IF($A106="","",COUNTIFS(Orders!$C$4:$C$503,$A106,Orders!$Q$4:$Q$503,"Overdue"))</f>
        <v/>
      </c>
      <c r="F106" s="26" t="str">
        <f>IF(N($E106)=0,"",IFERROR(_xlfn.AGGREGATE(14,6,Orders!$R$4:$R$503/(Orders!$C$4:$C$503=$A106),1),""))</f>
        <v/>
      </c>
    </row>
    <row r="107" spans="1:6" x14ac:dyDescent="0.3">
      <c r="A107" s="25" t="str">
        <f>IF(Suppliers!A106="","",Suppliers!A106)</f>
        <v/>
      </c>
      <c r="B107" s="20" t="str">
        <f>IF($A107="","",SUMIFS(Orders!$M$4:$M$503,Orders!$C$4:$C$503,$A107))</f>
        <v/>
      </c>
      <c r="C107" s="20" t="str">
        <f>IF($A107="","",SUMIFS(Orders!$P$4:$P$503,Orders!$C$4:$C$503,$A107))</f>
        <v/>
      </c>
      <c r="D107" s="26" t="str">
        <f>IF($A107="","",COUNTIFS(Orders!$C$4:$C$503,$A107,Orders!$O$4:$O$503,"&gt;0"))</f>
        <v/>
      </c>
      <c r="E107" s="26" t="str">
        <f>IF($A107="","",COUNTIFS(Orders!$C$4:$C$503,$A107,Orders!$Q$4:$Q$503,"Overdue"))</f>
        <v/>
      </c>
      <c r="F107" s="26" t="str">
        <f>IF(N($E107)=0,"",IFERROR(_xlfn.AGGREGATE(14,6,Orders!$R$4:$R$503/(Orders!$C$4:$C$503=$A107),1),""))</f>
        <v/>
      </c>
    </row>
    <row r="108" spans="1:6" x14ac:dyDescent="0.3">
      <c r="A108" s="25" t="str">
        <f>IF(Suppliers!A107="","",Suppliers!A107)</f>
        <v/>
      </c>
      <c r="B108" s="20" t="str">
        <f>IF($A108="","",SUMIFS(Orders!$M$4:$M$503,Orders!$C$4:$C$503,$A108))</f>
        <v/>
      </c>
      <c r="C108" s="20" t="str">
        <f>IF($A108="","",SUMIFS(Orders!$P$4:$P$503,Orders!$C$4:$C$503,$A108))</f>
        <v/>
      </c>
      <c r="D108" s="26" t="str">
        <f>IF($A108="","",COUNTIFS(Orders!$C$4:$C$503,$A108,Orders!$O$4:$O$503,"&gt;0"))</f>
        <v/>
      </c>
      <c r="E108" s="26" t="str">
        <f>IF($A108="","",COUNTIFS(Orders!$C$4:$C$503,$A108,Orders!$Q$4:$Q$503,"Overdue"))</f>
        <v/>
      </c>
      <c r="F108" s="26" t="str">
        <f>IF(N($E108)=0,"",IFERROR(_xlfn.AGGREGATE(14,6,Orders!$R$4:$R$503/(Orders!$C$4:$C$503=$A108),1),""))</f>
        <v/>
      </c>
    </row>
    <row r="109" spans="1:6" x14ac:dyDescent="0.3">
      <c r="A109" s="25" t="str">
        <f>IF(Suppliers!A108="","",Suppliers!A108)</f>
        <v/>
      </c>
      <c r="B109" s="20" t="str">
        <f>IF($A109="","",SUMIFS(Orders!$M$4:$M$503,Orders!$C$4:$C$503,$A109))</f>
        <v/>
      </c>
      <c r="C109" s="20" t="str">
        <f>IF($A109="","",SUMIFS(Orders!$P$4:$P$503,Orders!$C$4:$C$503,$A109))</f>
        <v/>
      </c>
      <c r="D109" s="26" t="str">
        <f>IF($A109="","",COUNTIFS(Orders!$C$4:$C$503,$A109,Orders!$O$4:$O$503,"&gt;0"))</f>
        <v/>
      </c>
      <c r="E109" s="26" t="str">
        <f>IF($A109="","",COUNTIFS(Orders!$C$4:$C$503,$A109,Orders!$Q$4:$Q$503,"Overdue"))</f>
        <v/>
      </c>
      <c r="F109" s="26" t="str">
        <f>IF(N($E109)=0,"",IFERROR(_xlfn.AGGREGATE(14,6,Orders!$R$4:$R$503/(Orders!$C$4:$C$503=$A109),1),""))</f>
        <v/>
      </c>
    </row>
    <row r="110" spans="1:6" x14ac:dyDescent="0.3">
      <c r="A110" s="25" t="str">
        <f>IF(Suppliers!A109="","",Suppliers!A109)</f>
        <v/>
      </c>
      <c r="B110" s="20" t="str">
        <f>IF($A110="","",SUMIFS(Orders!$M$4:$M$503,Orders!$C$4:$C$503,$A110))</f>
        <v/>
      </c>
      <c r="C110" s="20" t="str">
        <f>IF($A110="","",SUMIFS(Orders!$P$4:$P$503,Orders!$C$4:$C$503,$A110))</f>
        <v/>
      </c>
      <c r="D110" s="26" t="str">
        <f>IF($A110="","",COUNTIFS(Orders!$C$4:$C$503,$A110,Orders!$O$4:$O$503,"&gt;0"))</f>
        <v/>
      </c>
      <c r="E110" s="26" t="str">
        <f>IF($A110="","",COUNTIFS(Orders!$C$4:$C$503,$A110,Orders!$Q$4:$Q$503,"Overdue"))</f>
        <v/>
      </c>
      <c r="F110" s="26" t="str">
        <f>IF(N($E110)=0,"",IFERROR(_xlfn.AGGREGATE(14,6,Orders!$R$4:$R$503/(Orders!$C$4:$C$503=$A110),1),""))</f>
        <v/>
      </c>
    </row>
    <row r="111" spans="1:6" x14ac:dyDescent="0.3">
      <c r="A111" s="25" t="str">
        <f>IF(Suppliers!A110="","",Suppliers!A110)</f>
        <v/>
      </c>
      <c r="B111" s="20" t="str">
        <f>IF($A111="","",SUMIFS(Orders!$M$4:$M$503,Orders!$C$4:$C$503,$A111))</f>
        <v/>
      </c>
      <c r="C111" s="20" t="str">
        <f>IF($A111="","",SUMIFS(Orders!$P$4:$P$503,Orders!$C$4:$C$503,$A111))</f>
        <v/>
      </c>
      <c r="D111" s="26" t="str">
        <f>IF($A111="","",COUNTIFS(Orders!$C$4:$C$503,$A111,Orders!$O$4:$O$503,"&gt;0"))</f>
        <v/>
      </c>
      <c r="E111" s="26" t="str">
        <f>IF($A111="","",COUNTIFS(Orders!$C$4:$C$503,$A111,Orders!$Q$4:$Q$503,"Overdue"))</f>
        <v/>
      </c>
      <c r="F111" s="26" t="str">
        <f>IF(N($E111)=0,"",IFERROR(_xlfn.AGGREGATE(14,6,Orders!$R$4:$R$503/(Orders!$C$4:$C$503=$A111),1),""))</f>
        <v/>
      </c>
    </row>
    <row r="112" spans="1:6" x14ac:dyDescent="0.3">
      <c r="A112" s="25" t="str">
        <f>IF(Suppliers!A111="","",Suppliers!A111)</f>
        <v/>
      </c>
      <c r="B112" s="20" t="str">
        <f>IF($A112="","",SUMIFS(Orders!$M$4:$M$503,Orders!$C$4:$C$503,$A112))</f>
        <v/>
      </c>
      <c r="C112" s="20" t="str">
        <f>IF($A112="","",SUMIFS(Orders!$P$4:$P$503,Orders!$C$4:$C$503,$A112))</f>
        <v/>
      </c>
      <c r="D112" s="26" t="str">
        <f>IF($A112="","",COUNTIFS(Orders!$C$4:$C$503,$A112,Orders!$O$4:$O$503,"&gt;0"))</f>
        <v/>
      </c>
      <c r="E112" s="26" t="str">
        <f>IF($A112="","",COUNTIFS(Orders!$C$4:$C$503,$A112,Orders!$Q$4:$Q$503,"Overdue"))</f>
        <v/>
      </c>
      <c r="F112" s="26" t="str">
        <f>IF(N($E112)=0,"",IFERROR(_xlfn.AGGREGATE(14,6,Orders!$R$4:$R$503/(Orders!$C$4:$C$503=$A112),1),""))</f>
        <v/>
      </c>
    </row>
    <row r="113" spans="1:6" x14ac:dyDescent="0.3">
      <c r="A113" s="25" t="str">
        <f>IF(Suppliers!A112="","",Suppliers!A112)</f>
        <v/>
      </c>
      <c r="B113" s="20" t="str">
        <f>IF($A113="","",SUMIFS(Orders!$M$4:$M$503,Orders!$C$4:$C$503,$A113))</f>
        <v/>
      </c>
      <c r="C113" s="20" t="str">
        <f>IF($A113="","",SUMIFS(Orders!$P$4:$P$503,Orders!$C$4:$C$503,$A113))</f>
        <v/>
      </c>
      <c r="D113" s="26" t="str">
        <f>IF($A113="","",COUNTIFS(Orders!$C$4:$C$503,$A113,Orders!$O$4:$O$503,"&gt;0"))</f>
        <v/>
      </c>
      <c r="E113" s="26" t="str">
        <f>IF($A113="","",COUNTIFS(Orders!$C$4:$C$503,$A113,Orders!$Q$4:$Q$503,"Overdue"))</f>
        <v/>
      </c>
      <c r="F113" s="26" t="str">
        <f>IF(N($E113)=0,"",IFERROR(_xlfn.AGGREGATE(14,6,Orders!$R$4:$R$503/(Orders!$C$4:$C$503=$A113),1),""))</f>
        <v/>
      </c>
    </row>
    <row r="114" spans="1:6" x14ac:dyDescent="0.3">
      <c r="A114" s="25" t="str">
        <f>IF(Suppliers!A113="","",Suppliers!A113)</f>
        <v/>
      </c>
      <c r="B114" s="20" t="str">
        <f>IF($A114="","",SUMIFS(Orders!$M$4:$M$503,Orders!$C$4:$C$503,$A114))</f>
        <v/>
      </c>
      <c r="C114" s="20" t="str">
        <f>IF($A114="","",SUMIFS(Orders!$P$4:$P$503,Orders!$C$4:$C$503,$A114))</f>
        <v/>
      </c>
      <c r="D114" s="26" t="str">
        <f>IF($A114="","",COUNTIFS(Orders!$C$4:$C$503,$A114,Orders!$O$4:$O$503,"&gt;0"))</f>
        <v/>
      </c>
      <c r="E114" s="26" t="str">
        <f>IF($A114="","",COUNTIFS(Orders!$C$4:$C$503,$A114,Orders!$Q$4:$Q$503,"Overdue"))</f>
        <v/>
      </c>
      <c r="F114" s="26" t="str">
        <f>IF(N($E114)=0,"",IFERROR(_xlfn.AGGREGATE(14,6,Orders!$R$4:$R$503/(Orders!$C$4:$C$503=$A114),1),""))</f>
        <v/>
      </c>
    </row>
    <row r="115" spans="1:6" x14ac:dyDescent="0.3">
      <c r="A115" s="25" t="str">
        <f>IF(Suppliers!A114="","",Suppliers!A114)</f>
        <v/>
      </c>
      <c r="B115" s="20" t="str">
        <f>IF($A115="","",SUMIFS(Orders!$M$4:$M$503,Orders!$C$4:$C$503,$A115))</f>
        <v/>
      </c>
      <c r="C115" s="20" t="str">
        <f>IF($A115="","",SUMIFS(Orders!$P$4:$P$503,Orders!$C$4:$C$503,$A115))</f>
        <v/>
      </c>
      <c r="D115" s="26" t="str">
        <f>IF($A115="","",COUNTIFS(Orders!$C$4:$C$503,$A115,Orders!$O$4:$O$503,"&gt;0"))</f>
        <v/>
      </c>
      <c r="E115" s="26" t="str">
        <f>IF($A115="","",COUNTIFS(Orders!$C$4:$C$503,$A115,Orders!$Q$4:$Q$503,"Overdue"))</f>
        <v/>
      </c>
      <c r="F115" s="26" t="str">
        <f>IF(N($E115)=0,"",IFERROR(_xlfn.AGGREGATE(14,6,Orders!$R$4:$R$503/(Orders!$C$4:$C$503=$A115),1),""))</f>
        <v/>
      </c>
    </row>
    <row r="116" spans="1:6" x14ac:dyDescent="0.3">
      <c r="A116" s="25" t="str">
        <f>IF(Suppliers!A115="","",Suppliers!A115)</f>
        <v/>
      </c>
      <c r="B116" s="20" t="str">
        <f>IF($A116="","",SUMIFS(Orders!$M$4:$M$503,Orders!$C$4:$C$503,$A116))</f>
        <v/>
      </c>
      <c r="C116" s="20" t="str">
        <f>IF($A116="","",SUMIFS(Orders!$P$4:$P$503,Orders!$C$4:$C$503,$A116))</f>
        <v/>
      </c>
      <c r="D116" s="26" t="str">
        <f>IF($A116="","",COUNTIFS(Orders!$C$4:$C$503,$A116,Orders!$O$4:$O$503,"&gt;0"))</f>
        <v/>
      </c>
      <c r="E116" s="26" t="str">
        <f>IF($A116="","",COUNTIFS(Orders!$C$4:$C$503,$A116,Orders!$Q$4:$Q$503,"Overdue"))</f>
        <v/>
      </c>
      <c r="F116" s="26" t="str">
        <f>IF(N($E116)=0,"",IFERROR(_xlfn.AGGREGATE(14,6,Orders!$R$4:$R$503/(Orders!$C$4:$C$503=$A116),1),""))</f>
        <v/>
      </c>
    </row>
    <row r="117" spans="1:6" x14ac:dyDescent="0.3">
      <c r="A117" s="25" t="str">
        <f>IF(Suppliers!A116="","",Suppliers!A116)</f>
        <v/>
      </c>
      <c r="B117" s="20" t="str">
        <f>IF($A117="","",SUMIFS(Orders!$M$4:$M$503,Orders!$C$4:$C$503,$A117))</f>
        <v/>
      </c>
      <c r="C117" s="20" t="str">
        <f>IF($A117="","",SUMIFS(Orders!$P$4:$P$503,Orders!$C$4:$C$503,$A117))</f>
        <v/>
      </c>
      <c r="D117" s="26" t="str">
        <f>IF($A117="","",COUNTIFS(Orders!$C$4:$C$503,$A117,Orders!$O$4:$O$503,"&gt;0"))</f>
        <v/>
      </c>
      <c r="E117" s="26" t="str">
        <f>IF($A117="","",COUNTIFS(Orders!$C$4:$C$503,$A117,Orders!$Q$4:$Q$503,"Overdue"))</f>
        <v/>
      </c>
      <c r="F117" s="26" t="str">
        <f>IF(N($E117)=0,"",IFERROR(_xlfn.AGGREGATE(14,6,Orders!$R$4:$R$503/(Orders!$C$4:$C$503=$A117),1),""))</f>
        <v/>
      </c>
    </row>
    <row r="118" spans="1:6" x14ac:dyDescent="0.3">
      <c r="A118" s="25" t="str">
        <f>IF(Suppliers!A117="","",Suppliers!A117)</f>
        <v/>
      </c>
      <c r="B118" s="20" t="str">
        <f>IF($A118="","",SUMIFS(Orders!$M$4:$M$503,Orders!$C$4:$C$503,$A118))</f>
        <v/>
      </c>
      <c r="C118" s="20" t="str">
        <f>IF($A118="","",SUMIFS(Orders!$P$4:$P$503,Orders!$C$4:$C$503,$A118))</f>
        <v/>
      </c>
      <c r="D118" s="26" t="str">
        <f>IF($A118="","",COUNTIFS(Orders!$C$4:$C$503,$A118,Orders!$O$4:$O$503,"&gt;0"))</f>
        <v/>
      </c>
      <c r="E118" s="26" t="str">
        <f>IF($A118="","",COUNTIFS(Orders!$C$4:$C$503,$A118,Orders!$Q$4:$Q$503,"Overdue"))</f>
        <v/>
      </c>
      <c r="F118" s="26" t="str">
        <f>IF(N($E118)=0,"",IFERROR(_xlfn.AGGREGATE(14,6,Orders!$R$4:$R$503/(Orders!$C$4:$C$503=$A118),1),""))</f>
        <v/>
      </c>
    </row>
    <row r="119" spans="1:6" x14ac:dyDescent="0.3">
      <c r="A119" s="25" t="str">
        <f>IF(Suppliers!A118="","",Suppliers!A118)</f>
        <v/>
      </c>
      <c r="B119" s="20" t="str">
        <f>IF($A119="","",SUMIFS(Orders!$M$4:$M$503,Orders!$C$4:$C$503,$A119))</f>
        <v/>
      </c>
      <c r="C119" s="20" t="str">
        <f>IF($A119="","",SUMIFS(Orders!$P$4:$P$503,Orders!$C$4:$C$503,$A119))</f>
        <v/>
      </c>
      <c r="D119" s="26" t="str">
        <f>IF($A119="","",COUNTIFS(Orders!$C$4:$C$503,$A119,Orders!$O$4:$O$503,"&gt;0"))</f>
        <v/>
      </c>
      <c r="E119" s="26" t="str">
        <f>IF($A119="","",COUNTIFS(Orders!$C$4:$C$503,$A119,Orders!$Q$4:$Q$503,"Overdue"))</f>
        <v/>
      </c>
      <c r="F119" s="26" t="str">
        <f>IF(N($E119)=0,"",IFERROR(_xlfn.AGGREGATE(14,6,Orders!$R$4:$R$503/(Orders!$C$4:$C$503=$A119),1),""))</f>
        <v/>
      </c>
    </row>
    <row r="120" spans="1:6" x14ac:dyDescent="0.3">
      <c r="A120" s="25" t="str">
        <f>IF(Suppliers!A119="","",Suppliers!A119)</f>
        <v/>
      </c>
      <c r="B120" s="20" t="str">
        <f>IF($A120="","",SUMIFS(Orders!$M$4:$M$503,Orders!$C$4:$C$503,$A120))</f>
        <v/>
      </c>
      <c r="C120" s="20" t="str">
        <f>IF($A120="","",SUMIFS(Orders!$P$4:$P$503,Orders!$C$4:$C$503,$A120))</f>
        <v/>
      </c>
      <c r="D120" s="26" t="str">
        <f>IF($A120="","",COUNTIFS(Orders!$C$4:$C$503,$A120,Orders!$O$4:$O$503,"&gt;0"))</f>
        <v/>
      </c>
      <c r="E120" s="26" t="str">
        <f>IF($A120="","",COUNTIFS(Orders!$C$4:$C$503,$A120,Orders!$Q$4:$Q$503,"Overdue"))</f>
        <v/>
      </c>
      <c r="F120" s="26" t="str">
        <f>IF(N($E120)=0,"",IFERROR(_xlfn.AGGREGATE(14,6,Orders!$R$4:$R$503/(Orders!$C$4:$C$503=$A120),1),""))</f>
        <v/>
      </c>
    </row>
    <row r="121" spans="1:6" x14ac:dyDescent="0.3">
      <c r="A121" s="25" t="str">
        <f>IF(Suppliers!A120="","",Suppliers!A120)</f>
        <v/>
      </c>
      <c r="B121" s="20" t="str">
        <f>IF($A121="","",SUMIFS(Orders!$M$4:$M$503,Orders!$C$4:$C$503,$A121))</f>
        <v/>
      </c>
      <c r="C121" s="20" t="str">
        <f>IF($A121="","",SUMIFS(Orders!$P$4:$P$503,Orders!$C$4:$C$503,$A121))</f>
        <v/>
      </c>
      <c r="D121" s="26" t="str">
        <f>IF($A121="","",COUNTIFS(Orders!$C$4:$C$503,$A121,Orders!$O$4:$O$503,"&gt;0"))</f>
        <v/>
      </c>
      <c r="E121" s="26" t="str">
        <f>IF($A121="","",COUNTIFS(Orders!$C$4:$C$503,$A121,Orders!$Q$4:$Q$503,"Overdue"))</f>
        <v/>
      </c>
      <c r="F121" s="26" t="str">
        <f>IF(N($E121)=0,"",IFERROR(_xlfn.AGGREGATE(14,6,Orders!$R$4:$R$503/(Orders!$C$4:$C$503=$A121),1),""))</f>
        <v/>
      </c>
    </row>
    <row r="122" spans="1:6" x14ac:dyDescent="0.3">
      <c r="A122" s="25" t="str">
        <f>IF(Suppliers!A121="","",Suppliers!A121)</f>
        <v/>
      </c>
      <c r="B122" s="20" t="str">
        <f>IF($A122="","",SUMIFS(Orders!$M$4:$M$503,Orders!$C$4:$C$503,$A122))</f>
        <v/>
      </c>
      <c r="C122" s="20" t="str">
        <f>IF($A122="","",SUMIFS(Orders!$P$4:$P$503,Orders!$C$4:$C$503,$A122))</f>
        <v/>
      </c>
      <c r="D122" s="26" t="str">
        <f>IF($A122="","",COUNTIFS(Orders!$C$4:$C$503,$A122,Orders!$O$4:$O$503,"&gt;0"))</f>
        <v/>
      </c>
      <c r="E122" s="26" t="str">
        <f>IF($A122="","",COUNTIFS(Orders!$C$4:$C$503,$A122,Orders!$Q$4:$Q$503,"Overdue"))</f>
        <v/>
      </c>
      <c r="F122" s="26" t="str">
        <f>IF(N($E122)=0,"",IFERROR(_xlfn.AGGREGATE(14,6,Orders!$R$4:$R$503/(Orders!$C$4:$C$503=$A122),1),""))</f>
        <v/>
      </c>
    </row>
    <row r="123" spans="1:6" x14ac:dyDescent="0.3">
      <c r="A123" s="25" t="str">
        <f>IF(Suppliers!A122="","",Suppliers!A122)</f>
        <v/>
      </c>
      <c r="B123" s="20" t="str">
        <f>IF($A123="","",SUMIFS(Orders!$M$4:$M$503,Orders!$C$4:$C$503,$A123))</f>
        <v/>
      </c>
      <c r="C123" s="20" t="str">
        <f>IF($A123="","",SUMIFS(Orders!$P$4:$P$503,Orders!$C$4:$C$503,$A123))</f>
        <v/>
      </c>
      <c r="D123" s="26" t="str">
        <f>IF($A123="","",COUNTIFS(Orders!$C$4:$C$503,$A123,Orders!$O$4:$O$503,"&gt;0"))</f>
        <v/>
      </c>
      <c r="E123" s="26" t="str">
        <f>IF($A123="","",COUNTIFS(Orders!$C$4:$C$503,$A123,Orders!$Q$4:$Q$503,"Overdue"))</f>
        <v/>
      </c>
      <c r="F123" s="26" t="str">
        <f>IF(N($E123)=0,"",IFERROR(_xlfn.AGGREGATE(14,6,Orders!$R$4:$R$503/(Orders!$C$4:$C$503=$A123),1),""))</f>
        <v/>
      </c>
    </row>
    <row r="124" spans="1:6" x14ac:dyDescent="0.3">
      <c r="A124" s="25" t="str">
        <f>IF(Suppliers!A123="","",Suppliers!A123)</f>
        <v/>
      </c>
      <c r="B124" s="20" t="str">
        <f>IF($A124="","",SUMIFS(Orders!$M$4:$M$503,Orders!$C$4:$C$503,$A124))</f>
        <v/>
      </c>
      <c r="C124" s="20" t="str">
        <f>IF($A124="","",SUMIFS(Orders!$P$4:$P$503,Orders!$C$4:$C$503,$A124))</f>
        <v/>
      </c>
      <c r="D124" s="26" t="str">
        <f>IF($A124="","",COUNTIFS(Orders!$C$4:$C$503,$A124,Orders!$O$4:$O$503,"&gt;0"))</f>
        <v/>
      </c>
      <c r="E124" s="26" t="str">
        <f>IF($A124="","",COUNTIFS(Orders!$C$4:$C$503,$A124,Orders!$Q$4:$Q$503,"Overdue"))</f>
        <v/>
      </c>
      <c r="F124" s="26" t="str">
        <f>IF(N($E124)=0,"",IFERROR(_xlfn.AGGREGATE(14,6,Orders!$R$4:$R$503/(Orders!$C$4:$C$503=$A124),1),""))</f>
        <v/>
      </c>
    </row>
    <row r="125" spans="1:6" x14ac:dyDescent="0.3">
      <c r="A125" s="25" t="str">
        <f>IF(Suppliers!A124="","",Suppliers!A124)</f>
        <v/>
      </c>
      <c r="B125" s="20" t="str">
        <f>IF($A125="","",SUMIFS(Orders!$M$4:$M$503,Orders!$C$4:$C$503,$A125))</f>
        <v/>
      </c>
      <c r="C125" s="20" t="str">
        <f>IF($A125="","",SUMIFS(Orders!$P$4:$P$503,Orders!$C$4:$C$503,$A125))</f>
        <v/>
      </c>
      <c r="D125" s="26" t="str">
        <f>IF($A125="","",COUNTIFS(Orders!$C$4:$C$503,$A125,Orders!$O$4:$O$503,"&gt;0"))</f>
        <v/>
      </c>
      <c r="E125" s="26" t="str">
        <f>IF($A125="","",COUNTIFS(Orders!$C$4:$C$503,$A125,Orders!$Q$4:$Q$503,"Overdue"))</f>
        <v/>
      </c>
      <c r="F125" s="26" t="str">
        <f>IF(N($E125)=0,"",IFERROR(_xlfn.AGGREGATE(14,6,Orders!$R$4:$R$503/(Orders!$C$4:$C$503=$A125),1),""))</f>
        <v/>
      </c>
    </row>
    <row r="126" spans="1:6" x14ac:dyDescent="0.3">
      <c r="A126" s="25" t="str">
        <f>IF(Suppliers!A125="","",Suppliers!A125)</f>
        <v/>
      </c>
      <c r="B126" s="20" t="str">
        <f>IF($A126="","",SUMIFS(Orders!$M$4:$M$503,Orders!$C$4:$C$503,$A126))</f>
        <v/>
      </c>
      <c r="C126" s="20" t="str">
        <f>IF($A126="","",SUMIFS(Orders!$P$4:$P$503,Orders!$C$4:$C$503,$A126))</f>
        <v/>
      </c>
      <c r="D126" s="26" t="str">
        <f>IF($A126="","",COUNTIFS(Orders!$C$4:$C$503,$A126,Orders!$O$4:$O$503,"&gt;0"))</f>
        <v/>
      </c>
      <c r="E126" s="26" t="str">
        <f>IF($A126="","",COUNTIFS(Orders!$C$4:$C$503,$A126,Orders!$Q$4:$Q$503,"Overdue"))</f>
        <v/>
      </c>
      <c r="F126" s="26" t="str">
        <f>IF(N($E126)=0,"",IFERROR(_xlfn.AGGREGATE(14,6,Orders!$R$4:$R$503/(Orders!$C$4:$C$503=$A126),1),""))</f>
        <v/>
      </c>
    </row>
    <row r="127" spans="1:6" x14ac:dyDescent="0.3">
      <c r="A127" s="25" t="str">
        <f>IF(Suppliers!A126="","",Suppliers!A126)</f>
        <v/>
      </c>
      <c r="B127" s="20" t="str">
        <f>IF($A127="","",SUMIFS(Orders!$M$4:$M$503,Orders!$C$4:$C$503,$A127))</f>
        <v/>
      </c>
      <c r="C127" s="20" t="str">
        <f>IF($A127="","",SUMIFS(Orders!$P$4:$P$503,Orders!$C$4:$C$503,$A127))</f>
        <v/>
      </c>
      <c r="D127" s="26" t="str">
        <f>IF($A127="","",COUNTIFS(Orders!$C$4:$C$503,$A127,Orders!$O$4:$O$503,"&gt;0"))</f>
        <v/>
      </c>
      <c r="E127" s="26" t="str">
        <f>IF($A127="","",COUNTIFS(Orders!$C$4:$C$503,$A127,Orders!$Q$4:$Q$503,"Overdue"))</f>
        <v/>
      </c>
      <c r="F127" s="26" t="str">
        <f>IF(N($E127)=0,"",IFERROR(_xlfn.AGGREGATE(14,6,Orders!$R$4:$R$503/(Orders!$C$4:$C$503=$A127),1),""))</f>
        <v/>
      </c>
    </row>
    <row r="128" spans="1:6" x14ac:dyDescent="0.3">
      <c r="A128" s="25" t="str">
        <f>IF(Suppliers!A127="","",Suppliers!A127)</f>
        <v/>
      </c>
      <c r="B128" s="20" t="str">
        <f>IF($A128="","",SUMIFS(Orders!$M$4:$M$503,Orders!$C$4:$C$503,$A128))</f>
        <v/>
      </c>
      <c r="C128" s="20" t="str">
        <f>IF($A128="","",SUMIFS(Orders!$P$4:$P$503,Orders!$C$4:$C$503,$A128))</f>
        <v/>
      </c>
      <c r="D128" s="26" t="str">
        <f>IF($A128="","",COUNTIFS(Orders!$C$4:$C$503,$A128,Orders!$O$4:$O$503,"&gt;0"))</f>
        <v/>
      </c>
      <c r="E128" s="26" t="str">
        <f>IF($A128="","",COUNTIFS(Orders!$C$4:$C$503,$A128,Orders!$Q$4:$Q$503,"Overdue"))</f>
        <v/>
      </c>
      <c r="F128" s="26" t="str">
        <f>IF(N($E128)=0,"",IFERROR(_xlfn.AGGREGATE(14,6,Orders!$R$4:$R$503/(Orders!$C$4:$C$503=$A128),1),""))</f>
        <v/>
      </c>
    </row>
    <row r="129" spans="1:6" x14ac:dyDescent="0.3">
      <c r="A129" s="25" t="str">
        <f>IF(Suppliers!A128="","",Suppliers!A128)</f>
        <v/>
      </c>
      <c r="B129" s="20" t="str">
        <f>IF($A129="","",SUMIFS(Orders!$M$4:$M$503,Orders!$C$4:$C$503,$A129))</f>
        <v/>
      </c>
      <c r="C129" s="20" t="str">
        <f>IF($A129="","",SUMIFS(Orders!$P$4:$P$503,Orders!$C$4:$C$503,$A129))</f>
        <v/>
      </c>
      <c r="D129" s="26" t="str">
        <f>IF($A129="","",COUNTIFS(Orders!$C$4:$C$503,$A129,Orders!$O$4:$O$503,"&gt;0"))</f>
        <v/>
      </c>
      <c r="E129" s="26" t="str">
        <f>IF($A129="","",COUNTIFS(Orders!$C$4:$C$503,$A129,Orders!$Q$4:$Q$503,"Overdue"))</f>
        <v/>
      </c>
      <c r="F129" s="26" t="str">
        <f>IF(N($E129)=0,"",IFERROR(_xlfn.AGGREGATE(14,6,Orders!$R$4:$R$503/(Orders!$C$4:$C$503=$A129),1),""))</f>
        <v/>
      </c>
    </row>
    <row r="130" spans="1:6" x14ac:dyDescent="0.3">
      <c r="A130" s="25" t="str">
        <f>IF(Suppliers!A129="","",Suppliers!A129)</f>
        <v/>
      </c>
      <c r="B130" s="20" t="str">
        <f>IF($A130="","",SUMIFS(Orders!$M$4:$M$503,Orders!$C$4:$C$503,$A130))</f>
        <v/>
      </c>
      <c r="C130" s="20" t="str">
        <f>IF($A130="","",SUMIFS(Orders!$P$4:$P$503,Orders!$C$4:$C$503,$A130))</f>
        <v/>
      </c>
      <c r="D130" s="26" t="str">
        <f>IF($A130="","",COUNTIFS(Orders!$C$4:$C$503,$A130,Orders!$O$4:$O$503,"&gt;0"))</f>
        <v/>
      </c>
      <c r="E130" s="26" t="str">
        <f>IF($A130="","",COUNTIFS(Orders!$C$4:$C$503,$A130,Orders!$Q$4:$Q$503,"Overdue"))</f>
        <v/>
      </c>
      <c r="F130" s="26" t="str">
        <f>IF(N($E130)=0,"",IFERROR(_xlfn.AGGREGATE(14,6,Orders!$R$4:$R$503/(Orders!$C$4:$C$503=$A130),1),""))</f>
        <v/>
      </c>
    </row>
    <row r="131" spans="1:6" x14ac:dyDescent="0.3">
      <c r="A131" s="25" t="str">
        <f>IF(Suppliers!A130="","",Suppliers!A130)</f>
        <v/>
      </c>
      <c r="B131" s="20" t="str">
        <f>IF($A131="","",SUMIFS(Orders!$M$4:$M$503,Orders!$C$4:$C$503,$A131))</f>
        <v/>
      </c>
      <c r="C131" s="20" t="str">
        <f>IF($A131="","",SUMIFS(Orders!$P$4:$P$503,Orders!$C$4:$C$503,$A131))</f>
        <v/>
      </c>
      <c r="D131" s="26" t="str">
        <f>IF($A131="","",COUNTIFS(Orders!$C$4:$C$503,$A131,Orders!$O$4:$O$503,"&gt;0"))</f>
        <v/>
      </c>
      <c r="E131" s="26" t="str">
        <f>IF($A131="","",COUNTIFS(Orders!$C$4:$C$503,$A131,Orders!$Q$4:$Q$503,"Overdue"))</f>
        <v/>
      </c>
      <c r="F131" s="26" t="str">
        <f>IF(N($E131)=0,"",IFERROR(_xlfn.AGGREGATE(14,6,Orders!$R$4:$R$503/(Orders!$C$4:$C$503=$A131),1),""))</f>
        <v/>
      </c>
    </row>
    <row r="132" spans="1:6" x14ac:dyDescent="0.3">
      <c r="A132" s="25" t="str">
        <f>IF(Suppliers!A131="","",Suppliers!A131)</f>
        <v/>
      </c>
      <c r="B132" s="20" t="str">
        <f>IF($A132="","",SUMIFS(Orders!$M$4:$M$503,Orders!$C$4:$C$503,$A132))</f>
        <v/>
      </c>
      <c r="C132" s="20" t="str">
        <f>IF($A132="","",SUMIFS(Orders!$P$4:$P$503,Orders!$C$4:$C$503,$A132))</f>
        <v/>
      </c>
      <c r="D132" s="26" t="str">
        <f>IF($A132="","",COUNTIFS(Orders!$C$4:$C$503,$A132,Orders!$O$4:$O$503,"&gt;0"))</f>
        <v/>
      </c>
      <c r="E132" s="26" t="str">
        <f>IF($A132="","",COUNTIFS(Orders!$C$4:$C$503,$A132,Orders!$Q$4:$Q$503,"Overdue"))</f>
        <v/>
      </c>
      <c r="F132" s="26" t="str">
        <f>IF(N($E132)=0,"",IFERROR(_xlfn.AGGREGATE(14,6,Orders!$R$4:$R$503/(Orders!$C$4:$C$503=$A132),1),""))</f>
        <v/>
      </c>
    </row>
    <row r="133" spans="1:6" x14ac:dyDescent="0.3">
      <c r="A133" s="25" t="str">
        <f>IF(Suppliers!A132="","",Suppliers!A132)</f>
        <v/>
      </c>
      <c r="B133" s="20" t="str">
        <f>IF($A133="","",SUMIFS(Orders!$M$4:$M$503,Orders!$C$4:$C$503,$A133))</f>
        <v/>
      </c>
      <c r="C133" s="20" t="str">
        <f>IF($A133="","",SUMIFS(Orders!$P$4:$P$503,Orders!$C$4:$C$503,$A133))</f>
        <v/>
      </c>
      <c r="D133" s="26" t="str">
        <f>IF($A133="","",COUNTIFS(Orders!$C$4:$C$503,$A133,Orders!$O$4:$O$503,"&gt;0"))</f>
        <v/>
      </c>
      <c r="E133" s="26" t="str">
        <f>IF($A133="","",COUNTIFS(Orders!$C$4:$C$503,$A133,Orders!$Q$4:$Q$503,"Overdue"))</f>
        <v/>
      </c>
      <c r="F133" s="26" t="str">
        <f>IF(N($E133)=0,"",IFERROR(_xlfn.AGGREGATE(14,6,Orders!$R$4:$R$503/(Orders!$C$4:$C$503=$A133),1),""))</f>
        <v/>
      </c>
    </row>
    <row r="134" spans="1:6" x14ac:dyDescent="0.3">
      <c r="A134" s="25" t="str">
        <f>IF(Suppliers!A133="","",Suppliers!A133)</f>
        <v/>
      </c>
      <c r="B134" s="20" t="str">
        <f>IF($A134="","",SUMIFS(Orders!$M$4:$M$503,Orders!$C$4:$C$503,$A134))</f>
        <v/>
      </c>
      <c r="C134" s="20" t="str">
        <f>IF($A134="","",SUMIFS(Orders!$P$4:$P$503,Orders!$C$4:$C$503,$A134))</f>
        <v/>
      </c>
      <c r="D134" s="26" t="str">
        <f>IF($A134="","",COUNTIFS(Orders!$C$4:$C$503,$A134,Orders!$O$4:$O$503,"&gt;0"))</f>
        <v/>
      </c>
      <c r="E134" s="26" t="str">
        <f>IF($A134="","",COUNTIFS(Orders!$C$4:$C$503,$A134,Orders!$Q$4:$Q$503,"Overdue"))</f>
        <v/>
      </c>
      <c r="F134" s="26" t="str">
        <f>IF(N($E134)=0,"",IFERROR(_xlfn.AGGREGATE(14,6,Orders!$R$4:$R$503/(Orders!$C$4:$C$503=$A134),1),""))</f>
        <v/>
      </c>
    </row>
    <row r="135" spans="1:6" x14ac:dyDescent="0.3">
      <c r="A135" s="25" t="str">
        <f>IF(Suppliers!A134="","",Suppliers!A134)</f>
        <v/>
      </c>
      <c r="B135" s="20" t="str">
        <f>IF($A135="","",SUMIFS(Orders!$M$4:$M$503,Orders!$C$4:$C$503,$A135))</f>
        <v/>
      </c>
      <c r="C135" s="20" t="str">
        <f>IF($A135="","",SUMIFS(Orders!$P$4:$P$503,Orders!$C$4:$C$503,$A135))</f>
        <v/>
      </c>
      <c r="D135" s="26" t="str">
        <f>IF($A135="","",COUNTIFS(Orders!$C$4:$C$503,$A135,Orders!$O$4:$O$503,"&gt;0"))</f>
        <v/>
      </c>
      <c r="E135" s="26" t="str">
        <f>IF($A135="","",COUNTIFS(Orders!$C$4:$C$503,$A135,Orders!$Q$4:$Q$503,"Overdue"))</f>
        <v/>
      </c>
      <c r="F135" s="26" t="str">
        <f>IF(N($E135)=0,"",IFERROR(_xlfn.AGGREGATE(14,6,Orders!$R$4:$R$503/(Orders!$C$4:$C$503=$A135),1),""))</f>
        <v/>
      </c>
    </row>
    <row r="136" spans="1:6" x14ac:dyDescent="0.3">
      <c r="A136" s="25" t="str">
        <f>IF(Suppliers!A135="","",Suppliers!A135)</f>
        <v/>
      </c>
      <c r="B136" s="20" t="str">
        <f>IF($A136="","",SUMIFS(Orders!$M$4:$M$503,Orders!$C$4:$C$503,$A136))</f>
        <v/>
      </c>
      <c r="C136" s="20" t="str">
        <f>IF($A136="","",SUMIFS(Orders!$P$4:$P$503,Orders!$C$4:$C$503,$A136))</f>
        <v/>
      </c>
      <c r="D136" s="26" t="str">
        <f>IF($A136="","",COUNTIFS(Orders!$C$4:$C$503,$A136,Orders!$O$4:$O$503,"&gt;0"))</f>
        <v/>
      </c>
      <c r="E136" s="26" t="str">
        <f>IF($A136="","",COUNTIFS(Orders!$C$4:$C$503,$A136,Orders!$Q$4:$Q$503,"Overdue"))</f>
        <v/>
      </c>
      <c r="F136" s="26" t="str">
        <f>IF(N($E136)=0,"",IFERROR(_xlfn.AGGREGATE(14,6,Orders!$R$4:$R$503/(Orders!$C$4:$C$503=$A136),1),""))</f>
        <v/>
      </c>
    </row>
    <row r="137" spans="1:6" x14ac:dyDescent="0.3">
      <c r="A137" s="25" t="str">
        <f>IF(Suppliers!A136="","",Suppliers!A136)</f>
        <v/>
      </c>
      <c r="B137" s="20" t="str">
        <f>IF($A137="","",SUMIFS(Orders!$M$4:$M$503,Orders!$C$4:$C$503,$A137))</f>
        <v/>
      </c>
      <c r="C137" s="20" t="str">
        <f>IF($A137="","",SUMIFS(Orders!$P$4:$P$503,Orders!$C$4:$C$503,$A137))</f>
        <v/>
      </c>
      <c r="D137" s="26" t="str">
        <f>IF($A137="","",COUNTIFS(Orders!$C$4:$C$503,$A137,Orders!$O$4:$O$503,"&gt;0"))</f>
        <v/>
      </c>
      <c r="E137" s="26" t="str">
        <f>IF($A137="","",COUNTIFS(Orders!$C$4:$C$503,$A137,Orders!$Q$4:$Q$503,"Overdue"))</f>
        <v/>
      </c>
      <c r="F137" s="26" t="str">
        <f>IF(N($E137)=0,"",IFERROR(_xlfn.AGGREGATE(14,6,Orders!$R$4:$R$503/(Orders!$C$4:$C$503=$A137),1),""))</f>
        <v/>
      </c>
    </row>
    <row r="138" spans="1:6" x14ac:dyDescent="0.3">
      <c r="A138" s="25" t="str">
        <f>IF(Suppliers!A137="","",Suppliers!A137)</f>
        <v/>
      </c>
      <c r="B138" s="20" t="str">
        <f>IF($A138="","",SUMIFS(Orders!$M$4:$M$503,Orders!$C$4:$C$503,$A138))</f>
        <v/>
      </c>
      <c r="C138" s="20" t="str">
        <f>IF($A138="","",SUMIFS(Orders!$P$4:$P$503,Orders!$C$4:$C$503,$A138))</f>
        <v/>
      </c>
      <c r="D138" s="26" t="str">
        <f>IF($A138="","",COUNTIFS(Orders!$C$4:$C$503,$A138,Orders!$O$4:$O$503,"&gt;0"))</f>
        <v/>
      </c>
      <c r="E138" s="26" t="str">
        <f>IF($A138="","",COUNTIFS(Orders!$C$4:$C$503,$A138,Orders!$Q$4:$Q$503,"Overdue"))</f>
        <v/>
      </c>
      <c r="F138" s="26" t="str">
        <f>IF(N($E138)=0,"",IFERROR(_xlfn.AGGREGATE(14,6,Orders!$R$4:$R$503/(Orders!$C$4:$C$503=$A138),1),""))</f>
        <v/>
      </c>
    </row>
    <row r="139" spans="1:6" x14ac:dyDescent="0.3">
      <c r="A139" s="25" t="str">
        <f>IF(Suppliers!A138="","",Suppliers!A138)</f>
        <v/>
      </c>
      <c r="B139" s="20" t="str">
        <f>IF($A139="","",SUMIFS(Orders!$M$4:$M$503,Orders!$C$4:$C$503,$A139))</f>
        <v/>
      </c>
      <c r="C139" s="20" t="str">
        <f>IF($A139="","",SUMIFS(Orders!$P$4:$P$503,Orders!$C$4:$C$503,$A139))</f>
        <v/>
      </c>
      <c r="D139" s="26" t="str">
        <f>IF($A139="","",COUNTIFS(Orders!$C$4:$C$503,$A139,Orders!$O$4:$O$503,"&gt;0"))</f>
        <v/>
      </c>
      <c r="E139" s="26" t="str">
        <f>IF($A139="","",COUNTIFS(Orders!$C$4:$C$503,$A139,Orders!$Q$4:$Q$503,"Overdue"))</f>
        <v/>
      </c>
      <c r="F139" s="26" t="str">
        <f>IF(N($E139)=0,"",IFERROR(_xlfn.AGGREGATE(14,6,Orders!$R$4:$R$503/(Orders!$C$4:$C$503=$A139),1),""))</f>
        <v/>
      </c>
    </row>
    <row r="140" spans="1:6" x14ac:dyDescent="0.3">
      <c r="A140" s="25" t="str">
        <f>IF(Suppliers!A139="","",Suppliers!A139)</f>
        <v/>
      </c>
      <c r="B140" s="20" t="str">
        <f>IF($A140="","",SUMIFS(Orders!$M$4:$M$503,Orders!$C$4:$C$503,$A140))</f>
        <v/>
      </c>
      <c r="C140" s="20" t="str">
        <f>IF($A140="","",SUMIFS(Orders!$P$4:$P$503,Orders!$C$4:$C$503,$A140))</f>
        <v/>
      </c>
      <c r="D140" s="26" t="str">
        <f>IF($A140="","",COUNTIFS(Orders!$C$4:$C$503,$A140,Orders!$O$4:$O$503,"&gt;0"))</f>
        <v/>
      </c>
      <c r="E140" s="26" t="str">
        <f>IF($A140="","",COUNTIFS(Orders!$C$4:$C$503,$A140,Orders!$Q$4:$Q$503,"Overdue"))</f>
        <v/>
      </c>
      <c r="F140" s="26" t="str">
        <f>IF(N($E140)=0,"",IFERROR(_xlfn.AGGREGATE(14,6,Orders!$R$4:$R$503/(Orders!$C$4:$C$503=$A140),1),""))</f>
        <v/>
      </c>
    </row>
    <row r="141" spans="1:6" x14ac:dyDescent="0.3">
      <c r="A141" s="25" t="str">
        <f>IF(Suppliers!A140="","",Suppliers!A140)</f>
        <v/>
      </c>
      <c r="B141" s="20" t="str">
        <f>IF($A141="","",SUMIFS(Orders!$M$4:$M$503,Orders!$C$4:$C$503,$A141))</f>
        <v/>
      </c>
      <c r="C141" s="20" t="str">
        <f>IF($A141="","",SUMIFS(Orders!$P$4:$P$503,Orders!$C$4:$C$503,$A141))</f>
        <v/>
      </c>
      <c r="D141" s="26" t="str">
        <f>IF($A141="","",COUNTIFS(Orders!$C$4:$C$503,$A141,Orders!$O$4:$O$503,"&gt;0"))</f>
        <v/>
      </c>
      <c r="E141" s="26" t="str">
        <f>IF($A141="","",COUNTIFS(Orders!$C$4:$C$503,$A141,Orders!$Q$4:$Q$503,"Overdue"))</f>
        <v/>
      </c>
      <c r="F141" s="26" t="str">
        <f>IF(N($E141)=0,"",IFERROR(_xlfn.AGGREGATE(14,6,Orders!$R$4:$R$503/(Orders!$C$4:$C$503=$A141),1),""))</f>
        <v/>
      </c>
    </row>
    <row r="142" spans="1:6" x14ac:dyDescent="0.3">
      <c r="A142" s="25" t="str">
        <f>IF(Suppliers!A141="","",Suppliers!A141)</f>
        <v/>
      </c>
      <c r="B142" s="20" t="str">
        <f>IF($A142="","",SUMIFS(Orders!$M$4:$M$503,Orders!$C$4:$C$503,$A142))</f>
        <v/>
      </c>
      <c r="C142" s="20" t="str">
        <f>IF($A142="","",SUMIFS(Orders!$P$4:$P$503,Orders!$C$4:$C$503,$A142))</f>
        <v/>
      </c>
      <c r="D142" s="26" t="str">
        <f>IF($A142="","",COUNTIFS(Orders!$C$4:$C$503,$A142,Orders!$O$4:$O$503,"&gt;0"))</f>
        <v/>
      </c>
      <c r="E142" s="26" t="str">
        <f>IF($A142="","",COUNTIFS(Orders!$C$4:$C$503,$A142,Orders!$Q$4:$Q$503,"Overdue"))</f>
        <v/>
      </c>
      <c r="F142" s="26" t="str">
        <f>IF(N($E142)=0,"",IFERROR(_xlfn.AGGREGATE(14,6,Orders!$R$4:$R$503/(Orders!$C$4:$C$503=$A142),1),""))</f>
        <v/>
      </c>
    </row>
    <row r="143" spans="1:6" x14ac:dyDescent="0.3">
      <c r="A143" s="25" t="str">
        <f>IF(Suppliers!A142="","",Suppliers!A142)</f>
        <v/>
      </c>
      <c r="B143" s="20" t="str">
        <f>IF($A143="","",SUMIFS(Orders!$M$4:$M$503,Orders!$C$4:$C$503,$A143))</f>
        <v/>
      </c>
      <c r="C143" s="20" t="str">
        <f>IF($A143="","",SUMIFS(Orders!$P$4:$P$503,Orders!$C$4:$C$503,$A143))</f>
        <v/>
      </c>
      <c r="D143" s="26" t="str">
        <f>IF($A143="","",COUNTIFS(Orders!$C$4:$C$503,$A143,Orders!$O$4:$O$503,"&gt;0"))</f>
        <v/>
      </c>
      <c r="E143" s="26" t="str">
        <f>IF($A143="","",COUNTIFS(Orders!$C$4:$C$503,$A143,Orders!$Q$4:$Q$503,"Overdue"))</f>
        <v/>
      </c>
      <c r="F143" s="26" t="str">
        <f>IF(N($E143)=0,"",IFERROR(_xlfn.AGGREGATE(14,6,Orders!$R$4:$R$503/(Orders!$C$4:$C$503=$A143),1),""))</f>
        <v/>
      </c>
    </row>
    <row r="144" spans="1:6" x14ac:dyDescent="0.3">
      <c r="A144" s="25" t="str">
        <f>IF(Suppliers!A143="","",Suppliers!A143)</f>
        <v/>
      </c>
      <c r="B144" s="20" t="str">
        <f>IF($A144="","",SUMIFS(Orders!$M$4:$M$503,Orders!$C$4:$C$503,$A144))</f>
        <v/>
      </c>
      <c r="C144" s="20" t="str">
        <f>IF($A144="","",SUMIFS(Orders!$P$4:$P$503,Orders!$C$4:$C$503,$A144))</f>
        <v/>
      </c>
      <c r="D144" s="26" t="str">
        <f>IF($A144="","",COUNTIFS(Orders!$C$4:$C$503,$A144,Orders!$O$4:$O$503,"&gt;0"))</f>
        <v/>
      </c>
      <c r="E144" s="26" t="str">
        <f>IF($A144="","",COUNTIFS(Orders!$C$4:$C$503,$A144,Orders!$Q$4:$Q$503,"Overdue"))</f>
        <v/>
      </c>
      <c r="F144" s="26" t="str">
        <f>IF(N($E144)=0,"",IFERROR(_xlfn.AGGREGATE(14,6,Orders!$R$4:$R$503/(Orders!$C$4:$C$503=$A144),1),""))</f>
        <v/>
      </c>
    </row>
    <row r="145" spans="1:6" x14ac:dyDescent="0.3">
      <c r="A145" s="25" t="str">
        <f>IF(Suppliers!A144="","",Suppliers!A144)</f>
        <v/>
      </c>
      <c r="B145" s="20" t="str">
        <f>IF($A145="","",SUMIFS(Orders!$M$4:$M$503,Orders!$C$4:$C$503,$A145))</f>
        <v/>
      </c>
      <c r="C145" s="20" t="str">
        <f>IF($A145="","",SUMIFS(Orders!$P$4:$P$503,Orders!$C$4:$C$503,$A145))</f>
        <v/>
      </c>
      <c r="D145" s="26" t="str">
        <f>IF($A145="","",COUNTIFS(Orders!$C$4:$C$503,$A145,Orders!$O$4:$O$503,"&gt;0"))</f>
        <v/>
      </c>
      <c r="E145" s="26" t="str">
        <f>IF($A145="","",COUNTIFS(Orders!$C$4:$C$503,$A145,Orders!$Q$4:$Q$503,"Overdue"))</f>
        <v/>
      </c>
      <c r="F145" s="26" t="str">
        <f>IF(N($E145)=0,"",IFERROR(_xlfn.AGGREGATE(14,6,Orders!$R$4:$R$503/(Orders!$C$4:$C$503=$A145),1),""))</f>
        <v/>
      </c>
    </row>
    <row r="146" spans="1:6" x14ac:dyDescent="0.3">
      <c r="A146" s="25" t="str">
        <f>IF(Suppliers!A145="","",Suppliers!A145)</f>
        <v/>
      </c>
      <c r="B146" s="20" t="str">
        <f>IF($A146="","",SUMIFS(Orders!$M$4:$M$503,Orders!$C$4:$C$503,$A146))</f>
        <v/>
      </c>
      <c r="C146" s="20" t="str">
        <f>IF($A146="","",SUMIFS(Orders!$P$4:$P$503,Orders!$C$4:$C$503,$A146))</f>
        <v/>
      </c>
      <c r="D146" s="26" t="str">
        <f>IF($A146="","",COUNTIFS(Orders!$C$4:$C$503,$A146,Orders!$O$4:$O$503,"&gt;0"))</f>
        <v/>
      </c>
      <c r="E146" s="26" t="str">
        <f>IF($A146="","",COUNTIFS(Orders!$C$4:$C$503,$A146,Orders!$Q$4:$Q$503,"Overdue"))</f>
        <v/>
      </c>
      <c r="F146" s="26" t="str">
        <f>IF(N($E146)=0,"",IFERROR(_xlfn.AGGREGATE(14,6,Orders!$R$4:$R$503/(Orders!$C$4:$C$503=$A146),1),""))</f>
        <v/>
      </c>
    </row>
    <row r="147" spans="1:6" x14ac:dyDescent="0.3">
      <c r="A147" s="25" t="str">
        <f>IF(Suppliers!A146="","",Suppliers!A146)</f>
        <v/>
      </c>
      <c r="B147" s="20" t="str">
        <f>IF($A147="","",SUMIFS(Orders!$M$4:$M$503,Orders!$C$4:$C$503,$A147))</f>
        <v/>
      </c>
      <c r="C147" s="20" t="str">
        <f>IF($A147="","",SUMIFS(Orders!$P$4:$P$503,Orders!$C$4:$C$503,$A147))</f>
        <v/>
      </c>
      <c r="D147" s="26" t="str">
        <f>IF($A147="","",COUNTIFS(Orders!$C$4:$C$503,$A147,Orders!$O$4:$O$503,"&gt;0"))</f>
        <v/>
      </c>
      <c r="E147" s="26" t="str">
        <f>IF($A147="","",COUNTIFS(Orders!$C$4:$C$503,$A147,Orders!$Q$4:$Q$503,"Overdue"))</f>
        <v/>
      </c>
      <c r="F147" s="26" t="str">
        <f>IF(N($E147)=0,"",IFERROR(_xlfn.AGGREGATE(14,6,Orders!$R$4:$R$503/(Orders!$C$4:$C$503=$A147),1),""))</f>
        <v/>
      </c>
    </row>
    <row r="148" spans="1:6" x14ac:dyDescent="0.3">
      <c r="A148" s="25" t="str">
        <f>IF(Suppliers!A147="","",Suppliers!A147)</f>
        <v/>
      </c>
      <c r="B148" s="20" t="str">
        <f>IF($A148="","",SUMIFS(Orders!$M$4:$M$503,Orders!$C$4:$C$503,$A148))</f>
        <v/>
      </c>
      <c r="C148" s="20" t="str">
        <f>IF($A148="","",SUMIFS(Orders!$P$4:$P$503,Orders!$C$4:$C$503,$A148))</f>
        <v/>
      </c>
      <c r="D148" s="26" t="str">
        <f>IF($A148="","",COUNTIFS(Orders!$C$4:$C$503,$A148,Orders!$O$4:$O$503,"&gt;0"))</f>
        <v/>
      </c>
      <c r="E148" s="26" t="str">
        <f>IF($A148="","",COUNTIFS(Orders!$C$4:$C$503,$A148,Orders!$Q$4:$Q$503,"Overdue"))</f>
        <v/>
      </c>
      <c r="F148" s="26" t="str">
        <f>IF(N($E148)=0,"",IFERROR(_xlfn.AGGREGATE(14,6,Orders!$R$4:$R$503/(Orders!$C$4:$C$503=$A148),1),""))</f>
        <v/>
      </c>
    </row>
    <row r="149" spans="1:6" x14ac:dyDescent="0.3">
      <c r="A149" s="25" t="str">
        <f>IF(Suppliers!A148="","",Suppliers!A148)</f>
        <v/>
      </c>
      <c r="B149" s="20" t="str">
        <f>IF($A149="","",SUMIFS(Orders!$M$4:$M$503,Orders!$C$4:$C$503,$A149))</f>
        <v/>
      </c>
      <c r="C149" s="20" t="str">
        <f>IF($A149="","",SUMIFS(Orders!$P$4:$P$503,Orders!$C$4:$C$503,$A149))</f>
        <v/>
      </c>
      <c r="D149" s="26" t="str">
        <f>IF($A149="","",COUNTIFS(Orders!$C$4:$C$503,$A149,Orders!$O$4:$O$503,"&gt;0"))</f>
        <v/>
      </c>
      <c r="E149" s="26" t="str">
        <f>IF($A149="","",COUNTIFS(Orders!$C$4:$C$503,$A149,Orders!$Q$4:$Q$503,"Overdue"))</f>
        <v/>
      </c>
      <c r="F149" s="26" t="str">
        <f>IF(N($E149)=0,"",IFERROR(_xlfn.AGGREGATE(14,6,Orders!$R$4:$R$503/(Orders!$C$4:$C$503=$A149),1),""))</f>
        <v/>
      </c>
    </row>
    <row r="150" spans="1:6" x14ac:dyDescent="0.3">
      <c r="A150" s="25" t="str">
        <f>IF(Suppliers!A149="","",Suppliers!A149)</f>
        <v/>
      </c>
      <c r="B150" s="20" t="str">
        <f>IF($A150="","",SUMIFS(Orders!$M$4:$M$503,Orders!$C$4:$C$503,$A150))</f>
        <v/>
      </c>
      <c r="C150" s="20" t="str">
        <f>IF($A150="","",SUMIFS(Orders!$P$4:$P$503,Orders!$C$4:$C$503,$A150))</f>
        <v/>
      </c>
      <c r="D150" s="26" t="str">
        <f>IF($A150="","",COUNTIFS(Orders!$C$4:$C$503,$A150,Orders!$O$4:$O$503,"&gt;0"))</f>
        <v/>
      </c>
      <c r="E150" s="26" t="str">
        <f>IF($A150="","",COUNTIFS(Orders!$C$4:$C$503,$A150,Orders!$Q$4:$Q$503,"Overdue"))</f>
        <v/>
      </c>
      <c r="F150" s="26" t="str">
        <f>IF(N($E150)=0,"",IFERROR(_xlfn.AGGREGATE(14,6,Orders!$R$4:$R$503/(Orders!$C$4:$C$503=$A150),1),""))</f>
        <v/>
      </c>
    </row>
    <row r="151" spans="1:6" x14ac:dyDescent="0.3">
      <c r="A151" s="25" t="str">
        <f>IF(Suppliers!A150="","",Suppliers!A150)</f>
        <v/>
      </c>
      <c r="B151" s="20" t="str">
        <f>IF($A151="","",SUMIFS(Orders!$M$4:$M$503,Orders!$C$4:$C$503,$A151))</f>
        <v/>
      </c>
      <c r="C151" s="20" t="str">
        <f>IF($A151="","",SUMIFS(Orders!$P$4:$P$503,Orders!$C$4:$C$503,$A151))</f>
        <v/>
      </c>
      <c r="D151" s="26" t="str">
        <f>IF($A151="","",COUNTIFS(Orders!$C$4:$C$503,$A151,Orders!$O$4:$O$503,"&gt;0"))</f>
        <v/>
      </c>
      <c r="E151" s="26" t="str">
        <f>IF($A151="","",COUNTIFS(Orders!$C$4:$C$503,$A151,Orders!$Q$4:$Q$503,"Overdue"))</f>
        <v/>
      </c>
      <c r="F151" s="26" t="str">
        <f>IF(N($E151)=0,"",IFERROR(_xlfn.AGGREGATE(14,6,Orders!$R$4:$R$503/(Orders!$C$4:$C$503=$A151),1),""))</f>
        <v/>
      </c>
    </row>
    <row r="152" spans="1:6" x14ac:dyDescent="0.3">
      <c r="A152" s="25" t="str">
        <f>IF(Suppliers!A151="","",Suppliers!A151)</f>
        <v/>
      </c>
      <c r="B152" s="20" t="str">
        <f>IF($A152="","",SUMIFS(Orders!$M$4:$M$503,Orders!$C$4:$C$503,$A152))</f>
        <v/>
      </c>
      <c r="C152" s="20" t="str">
        <f>IF($A152="","",SUMIFS(Orders!$P$4:$P$503,Orders!$C$4:$C$503,$A152))</f>
        <v/>
      </c>
      <c r="D152" s="26" t="str">
        <f>IF($A152="","",COUNTIFS(Orders!$C$4:$C$503,$A152,Orders!$O$4:$O$503,"&gt;0"))</f>
        <v/>
      </c>
      <c r="E152" s="26" t="str">
        <f>IF($A152="","",COUNTIFS(Orders!$C$4:$C$503,$A152,Orders!$Q$4:$Q$503,"Overdue"))</f>
        <v/>
      </c>
      <c r="F152" s="26" t="str">
        <f>IF(N($E152)=0,"",IFERROR(_xlfn.AGGREGATE(14,6,Orders!$R$4:$R$503/(Orders!$C$4:$C$503=$A152),1),""))</f>
        <v/>
      </c>
    </row>
    <row r="153" spans="1:6" x14ac:dyDescent="0.3">
      <c r="A153" s="25" t="str">
        <f>IF(Suppliers!A152="","",Suppliers!A152)</f>
        <v/>
      </c>
      <c r="B153" s="20" t="str">
        <f>IF($A153="","",SUMIFS(Orders!$M$4:$M$503,Orders!$C$4:$C$503,$A153))</f>
        <v/>
      </c>
      <c r="C153" s="20" t="str">
        <f>IF($A153="","",SUMIFS(Orders!$P$4:$P$503,Orders!$C$4:$C$503,$A153))</f>
        <v/>
      </c>
      <c r="D153" s="26" t="str">
        <f>IF($A153="","",COUNTIFS(Orders!$C$4:$C$503,$A153,Orders!$O$4:$O$503,"&gt;0"))</f>
        <v/>
      </c>
      <c r="E153" s="26" t="str">
        <f>IF($A153="","",COUNTIFS(Orders!$C$4:$C$503,$A153,Orders!$Q$4:$Q$503,"Overdue"))</f>
        <v/>
      </c>
      <c r="F153" s="26" t="str">
        <f>IF(N($E153)=0,"",IFERROR(_xlfn.AGGREGATE(14,6,Orders!$R$4:$R$503/(Orders!$C$4:$C$503=$A153),1),""))</f>
        <v/>
      </c>
    </row>
    <row r="154" spans="1:6" x14ac:dyDescent="0.3">
      <c r="A154" s="25" t="str">
        <f>IF(Suppliers!A153="","",Suppliers!A153)</f>
        <v/>
      </c>
      <c r="B154" s="20" t="str">
        <f>IF($A154="","",SUMIFS(Orders!$M$4:$M$503,Orders!$C$4:$C$503,$A154))</f>
        <v/>
      </c>
      <c r="C154" s="20" t="str">
        <f>IF($A154="","",SUMIFS(Orders!$P$4:$P$503,Orders!$C$4:$C$503,$A154))</f>
        <v/>
      </c>
      <c r="D154" s="26" t="str">
        <f>IF($A154="","",COUNTIFS(Orders!$C$4:$C$503,$A154,Orders!$O$4:$O$503,"&gt;0"))</f>
        <v/>
      </c>
      <c r="E154" s="26" t="str">
        <f>IF($A154="","",COUNTIFS(Orders!$C$4:$C$503,$A154,Orders!$Q$4:$Q$503,"Overdue"))</f>
        <v/>
      </c>
      <c r="F154" s="26" t="str">
        <f>IF(N($E154)=0,"",IFERROR(_xlfn.AGGREGATE(14,6,Orders!$R$4:$R$503/(Orders!$C$4:$C$503=$A154),1),""))</f>
        <v/>
      </c>
    </row>
    <row r="155" spans="1:6" x14ac:dyDescent="0.3">
      <c r="A155" s="25" t="str">
        <f>IF(Suppliers!A154="","",Suppliers!A154)</f>
        <v/>
      </c>
      <c r="B155" s="20" t="str">
        <f>IF($A155="","",SUMIFS(Orders!$M$4:$M$503,Orders!$C$4:$C$503,$A155))</f>
        <v/>
      </c>
      <c r="C155" s="20" t="str">
        <f>IF($A155="","",SUMIFS(Orders!$P$4:$P$503,Orders!$C$4:$C$503,$A155))</f>
        <v/>
      </c>
      <c r="D155" s="26" t="str">
        <f>IF($A155="","",COUNTIFS(Orders!$C$4:$C$503,$A155,Orders!$O$4:$O$503,"&gt;0"))</f>
        <v/>
      </c>
      <c r="E155" s="26" t="str">
        <f>IF($A155="","",COUNTIFS(Orders!$C$4:$C$503,$A155,Orders!$Q$4:$Q$503,"Overdue"))</f>
        <v/>
      </c>
      <c r="F155" s="26" t="str">
        <f>IF(N($E155)=0,"",IFERROR(_xlfn.AGGREGATE(14,6,Orders!$R$4:$R$503/(Orders!$C$4:$C$503=$A155),1),""))</f>
        <v/>
      </c>
    </row>
    <row r="156" spans="1:6" x14ac:dyDescent="0.3">
      <c r="A156" s="25" t="str">
        <f>IF(Suppliers!A155="","",Suppliers!A155)</f>
        <v/>
      </c>
      <c r="B156" s="20" t="str">
        <f>IF($A156="","",SUMIFS(Orders!$M$4:$M$503,Orders!$C$4:$C$503,$A156))</f>
        <v/>
      </c>
      <c r="C156" s="20" t="str">
        <f>IF($A156="","",SUMIFS(Orders!$P$4:$P$503,Orders!$C$4:$C$503,$A156))</f>
        <v/>
      </c>
      <c r="D156" s="26" t="str">
        <f>IF($A156="","",COUNTIFS(Orders!$C$4:$C$503,$A156,Orders!$O$4:$O$503,"&gt;0"))</f>
        <v/>
      </c>
      <c r="E156" s="26" t="str">
        <f>IF($A156="","",COUNTIFS(Orders!$C$4:$C$503,$A156,Orders!$Q$4:$Q$503,"Overdue"))</f>
        <v/>
      </c>
      <c r="F156" s="26" t="str">
        <f>IF(N($E156)=0,"",IFERROR(_xlfn.AGGREGATE(14,6,Orders!$R$4:$R$503/(Orders!$C$4:$C$503=$A156),1),""))</f>
        <v/>
      </c>
    </row>
    <row r="157" spans="1:6" x14ac:dyDescent="0.3">
      <c r="A157" s="25" t="str">
        <f>IF(Suppliers!A156="","",Suppliers!A156)</f>
        <v/>
      </c>
      <c r="B157" s="20" t="str">
        <f>IF($A157="","",SUMIFS(Orders!$M$4:$M$503,Orders!$C$4:$C$503,$A157))</f>
        <v/>
      </c>
      <c r="C157" s="20" t="str">
        <f>IF($A157="","",SUMIFS(Orders!$P$4:$P$503,Orders!$C$4:$C$503,$A157))</f>
        <v/>
      </c>
      <c r="D157" s="26" t="str">
        <f>IF($A157="","",COUNTIFS(Orders!$C$4:$C$503,$A157,Orders!$O$4:$O$503,"&gt;0"))</f>
        <v/>
      </c>
      <c r="E157" s="26" t="str">
        <f>IF($A157="","",COUNTIFS(Orders!$C$4:$C$503,$A157,Orders!$Q$4:$Q$503,"Overdue"))</f>
        <v/>
      </c>
      <c r="F157" s="26" t="str">
        <f>IF(N($E157)=0,"",IFERROR(_xlfn.AGGREGATE(14,6,Orders!$R$4:$R$503/(Orders!$C$4:$C$503=$A157),1),""))</f>
        <v/>
      </c>
    </row>
    <row r="158" spans="1:6" x14ac:dyDescent="0.3">
      <c r="A158" s="25" t="str">
        <f>IF(Suppliers!A157="","",Suppliers!A157)</f>
        <v/>
      </c>
      <c r="B158" s="20" t="str">
        <f>IF($A158="","",SUMIFS(Orders!$M$4:$M$503,Orders!$C$4:$C$503,$A158))</f>
        <v/>
      </c>
      <c r="C158" s="20" t="str">
        <f>IF($A158="","",SUMIFS(Orders!$P$4:$P$503,Orders!$C$4:$C$503,$A158))</f>
        <v/>
      </c>
      <c r="D158" s="26" t="str">
        <f>IF($A158="","",COUNTIFS(Orders!$C$4:$C$503,$A158,Orders!$O$4:$O$503,"&gt;0"))</f>
        <v/>
      </c>
      <c r="E158" s="26" t="str">
        <f>IF($A158="","",COUNTIFS(Orders!$C$4:$C$503,$A158,Orders!$Q$4:$Q$503,"Overdue"))</f>
        <v/>
      </c>
      <c r="F158" s="26" t="str">
        <f>IF(N($E158)=0,"",IFERROR(_xlfn.AGGREGATE(14,6,Orders!$R$4:$R$503/(Orders!$C$4:$C$503=$A158),1),""))</f>
        <v/>
      </c>
    </row>
    <row r="159" spans="1:6" x14ac:dyDescent="0.3">
      <c r="A159" s="25" t="str">
        <f>IF(Suppliers!A158="","",Suppliers!A158)</f>
        <v/>
      </c>
      <c r="B159" s="20" t="str">
        <f>IF($A159="","",SUMIFS(Orders!$M$4:$M$503,Orders!$C$4:$C$503,$A159))</f>
        <v/>
      </c>
      <c r="C159" s="20" t="str">
        <f>IF($A159="","",SUMIFS(Orders!$P$4:$P$503,Orders!$C$4:$C$503,$A159))</f>
        <v/>
      </c>
      <c r="D159" s="26" t="str">
        <f>IF($A159="","",COUNTIFS(Orders!$C$4:$C$503,$A159,Orders!$O$4:$O$503,"&gt;0"))</f>
        <v/>
      </c>
      <c r="E159" s="26" t="str">
        <f>IF($A159="","",COUNTIFS(Orders!$C$4:$C$503,$A159,Orders!$Q$4:$Q$503,"Overdue"))</f>
        <v/>
      </c>
      <c r="F159" s="26" t="str">
        <f>IF(N($E159)=0,"",IFERROR(_xlfn.AGGREGATE(14,6,Orders!$R$4:$R$503/(Orders!$C$4:$C$503=$A159),1),""))</f>
        <v/>
      </c>
    </row>
    <row r="160" spans="1:6" x14ac:dyDescent="0.3">
      <c r="A160" s="25" t="str">
        <f>IF(Suppliers!A159="","",Suppliers!A159)</f>
        <v/>
      </c>
      <c r="B160" s="20" t="str">
        <f>IF($A160="","",SUMIFS(Orders!$M$4:$M$503,Orders!$C$4:$C$503,$A160))</f>
        <v/>
      </c>
      <c r="C160" s="20" t="str">
        <f>IF($A160="","",SUMIFS(Orders!$P$4:$P$503,Orders!$C$4:$C$503,$A160))</f>
        <v/>
      </c>
      <c r="D160" s="26" t="str">
        <f>IF($A160="","",COUNTIFS(Orders!$C$4:$C$503,$A160,Orders!$O$4:$O$503,"&gt;0"))</f>
        <v/>
      </c>
      <c r="E160" s="26" t="str">
        <f>IF($A160="","",COUNTIFS(Orders!$C$4:$C$503,$A160,Orders!$Q$4:$Q$503,"Overdue"))</f>
        <v/>
      </c>
      <c r="F160" s="26" t="str">
        <f>IF(N($E160)=0,"",IFERROR(_xlfn.AGGREGATE(14,6,Orders!$R$4:$R$503/(Orders!$C$4:$C$503=$A160),1),""))</f>
        <v/>
      </c>
    </row>
    <row r="161" spans="1:6" x14ac:dyDescent="0.3">
      <c r="A161" s="25" t="str">
        <f>IF(Suppliers!A160="","",Suppliers!A160)</f>
        <v/>
      </c>
      <c r="B161" s="20" t="str">
        <f>IF($A161="","",SUMIFS(Orders!$M$4:$M$503,Orders!$C$4:$C$503,$A161))</f>
        <v/>
      </c>
      <c r="C161" s="20" t="str">
        <f>IF($A161="","",SUMIFS(Orders!$P$4:$P$503,Orders!$C$4:$C$503,$A161))</f>
        <v/>
      </c>
      <c r="D161" s="26" t="str">
        <f>IF($A161="","",COUNTIFS(Orders!$C$4:$C$503,$A161,Orders!$O$4:$O$503,"&gt;0"))</f>
        <v/>
      </c>
      <c r="E161" s="26" t="str">
        <f>IF($A161="","",COUNTIFS(Orders!$C$4:$C$503,$A161,Orders!$Q$4:$Q$503,"Overdue"))</f>
        <v/>
      </c>
      <c r="F161" s="26" t="str">
        <f>IF(N($E161)=0,"",IFERROR(_xlfn.AGGREGATE(14,6,Orders!$R$4:$R$503/(Orders!$C$4:$C$503=$A161),1),""))</f>
        <v/>
      </c>
    </row>
    <row r="162" spans="1:6" x14ac:dyDescent="0.3">
      <c r="A162" s="25" t="str">
        <f>IF(Suppliers!A161="","",Suppliers!A161)</f>
        <v/>
      </c>
      <c r="B162" s="20" t="str">
        <f>IF($A162="","",SUMIFS(Orders!$M$4:$M$503,Orders!$C$4:$C$503,$A162))</f>
        <v/>
      </c>
      <c r="C162" s="20" t="str">
        <f>IF($A162="","",SUMIFS(Orders!$P$4:$P$503,Orders!$C$4:$C$503,$A162))</f>
        <v/>
      </c>
      <c r="D162" s="26" t="str">
        <f>IF($A162="","",COUNTIFS(Orders!$C$4:$C$503,$A162,Orders!$O$4:$O$503,"&gt;0"))</f>
        <v/>
      </c>
      <c r="E162" s="26" t="str">
        <f>IF($A162="","",COUNTIFS(Orders!$C$4:$C$503,$A162,Orders!$Q$4:$Q$503,"Overdue"))</f>
        <v/>
      </c>
      <c r="F162" s="26" t="str">
        <f>IF(N($E162)=0,"",IFERROR(_xlfn.AGGREGATE(14,6,Orders!$R$4:$R$503/(Orders!$C$4:$C$503=$A162),1),""))</f>
        <v/>
      </c>
    </row>
    <row r="163" spans="1:6" x14ac:dyDescent="0.3">
      <c r="A163" s="25" t="str">
        <f>IF(Suppliers!A162="","",Suppliers!A162)</f>
        <v/>
      </c>
      <c r="B163" s="20" t="str">
        <f>IF($A163="","",SUMIFS(Orders!$M$4:$M$503,Orders!$C$4:$C$503,$A163))</f>
        <v/>
      </c>
      <c r="C163" s="20" t="str">
        <f>IF($A163="","",SUMIFS(Orders!$P$4:$P$503,Orders!$C$4:$C$503,$A163))</f>
        <v/>
      </c>
      <c r="D163" s="26" t="str">
        <f>IF($A163="","",COUNTIFS(Orders!$C$4:$C$503,$A163,Orders!$O$4:$O$503,"&gt;0"))</f>
        <v/>
      </c>
      <c r="E163" s="26" t="str">
        <f>IF($A163="","",COUNTIFS(Orders!$C$4:$C$503,$A163,Orders!$Q$4:$Q$503,"Overdue"))</f>
        <v/>
      </c>
      <c r="F163" s="26" t="str">
        <f>IF(N($E163)=0,"",IFERROR(_xlfn.AGGREGATE(14,6,Orders!$R$4:$R$503/(Orders!$C$4:$C$503=$A163),1),""))</f>
        <v/>
      </c>
    </row>
    <row r="164" spans="1:6" x14ac:dyDescent="0.3">
      <c r="A164" s="25" t="str">
        <f>IF(Suppliers!A163="","",Suppliers!A163)</f>
        <v/>
      </c>
      <c r="B164" s="20" t="str">
        <f>IF($A164="","",SUMIFS(Orders!$M$4:$M$503,Orders!$C$4:$C$503,$A164))</f>
        <v/>
      </c>
      <c r="C164" s="20" t="str">
        <f>IF($A164="","",SUMIFS(Orders!$P$4:$P$503,Orders!$C$4:$C$503,$A164))</f>
        <v/>
      </c>
      <c r="D164" s="26" t="str">
        <f>IF($A164="","",COUNTIFS(Orders!$C$4:$C$503,$A164,Orders!$O$4:$O$503,"&gt;0"))</f>
        <v/>
      </c>
      <c r="E164" s="26" t="str">
        <f>IF($A164="","",COUNTIFS(Orders!$C$4:$C$503,$A164,Orders!$Q$4:$Q$503,"Overdue"))</f>
        <v/>
      </c>
      <c r="F164" s="26" t="str">
        <f>IF(N($E164)=0,"",IFERROR(_xlfn.AGGREGATE(14,6,Orders!$R$4:$R$503/(Orders!$C$4:$C$503=$A164),1),""))</f>
        <v/>
      </c>
    </row>
    <row r="165" spans="1:6" x14ac:dyDescent="0.3">
      <c r="A165" s="25" t="str">
        <f>IF(Suppliers!A164="","",Suppliers!A164)</f>
        <v/>
      </c>
      <c r="B165" s="20" t="str">
        <f>IF($A165="","",SUMIFS(Orders!$M$4:$M$503,Orders!$C$4:$C$503,$A165))</f>
        <v/>
      </c>
      <c r="C165" s="20" t="str">
        <f>IF($A165="","",SUMIFS(Orders!$P$4:$P$503,Orders!$C$4:$C$503,$A165))</f>
        <v/>
      </c>
      <c r="D165" s="26" t="str">
        <f>IF($A165="","",COUNTIFS(Orders!$C$4:$C$503,$A165,Orders!$O$4:$O$503,"&gt;0"))</f>
        <v/>
      </c>
      <c r="E165" s="26" t="str">
        <f>IF($A165="","",COUNTIFS(Orders!$C$4:$C$503,$A165,Orders!$Q$4:$Q$503,"Overdue"))</f>
        <v/>
      </c>
      <c r="F165" s="26" t="str">
        <f>IF(N($E165)=0,"",IFERROR(_xlfn.AGGREGATE(14,6,Orders!$R$4:$R$503/(Orders!$C$4:$C$503=$A165),1),""))</f>
        <v/>
      </c>
    </row>
    <row r="166" spans="1:6" x14ac:dyDescent="0.3">
      <c r="A166" s="25" t="str">
        <f>IF(Suppliers!A165="","",Suppliers!A165)</f>
        <v/>
      </c>
      <c r="B166" s="20" t="str">
        <f>IF($A166="","",SUMIFS(Orders!$M$4:$M$503,Orders!$C$4:$C$503,$A166))</f>
        <v/>
      </c>
      <c r="C166" s="20" t="str">
        <f>IF($A166="","",SUMIFS(Orders!$P$4:$P$503,Orders!$C$4:$C$503,$A166))</f>
        <v/>
      </c>
      <c r="D166" s="26" t="str">
        <f>IF($A166="","",COUNTIFS(Orders!$C$4:$C$503,$A166,Orders!$O$4:$O$503,"&gt;0"))</f>
        <v/>
      </c>
      <c r="E166" s="26" t="str">
        <f>IF($A166="","",COUNTIFS(Orders!$C$4:$C$503,$A166,Orders!$Q$4:$Q$503,"Overdue"))</f>
        <v/>
      </c>
      <c r="F166" s="26" t="str">
        <f>IF(N($E166)=0,"",IFERROR(_xlfn.AGGREGATE(14,6,Orders!$R$4:$R$503/(Orders!$C$4:$C$503=$A166),1),""))</f>
        <v/>
      </c>
    </row>
    <row r="167" spans="1:6" x14ac:dyDescent="0.3">
      <c r="A167" s="25" t="str">
        <f>IF(Suppliers!A166="","",Suppliers!A166)</f>
        <v/>
      </c>
      <c r="B167" s="20" t="str">
        <f>IF($A167="","",SUMIFS(Orders!$M$4:$M$503,Orders!$C$4:$C$503,$A167))</f>
        <v/>
      </c>
      <c r="C167" s="20" t="str">
        <f>IF($A167="","",SUMIFS(Orders!$P$4:$P$503,Orders!$C$4:$C$503,$A167))</f>
        <v/>
      </c>
      <c r="D167" s="26" t="str">
        <f>IF($A167="","",COUNTIFS(Orders!$C$4:$C$503,$A167,Orders!$O$4:$O$503,"&gt;0"))</f>
        <v/>
      </c>
      <c r="E167" s="26" t="str">
        <f>IF($A167="","",COUNTIFS(Orders!$C$4:$C$503,$A167,Orders!$Q$4:$Q$503,"Overdue"))</f>
        <v/>
      </c>
      <c r="F167" s="26" t="str">
        <f>IF(N($E167)=0,"",IFERROR(_xlfn.AGGREGATE(14,6,Orders!$R$4:$R$503/(Orders!$C$4:$C$503=$A167),1),""))</f>
        <v/>
      </c>
    </row>
    <row r="168" spans="1:6" x14ac:dyDescent="0.3">
      <c r="A168" s="25" t="str">
        <f>IF(Suppliers!A167="","",Suppliers!A167)</f>
        <v/>
      </c>
      <c r="B168" s="20" t="str">
        <f>IF($A168="","",SUMIFS(Orders!$M$4:$M$503,Orders!$C$4:$C$503,$A168))</f>
        <v/>
      </c>
      <c r="C168" s="20" t="str">
        <f>IF($A168="","",SUMIFS(Orders!$P$4:$P$503,Orders!$C$4:$C$503,$A168))</f>
        <v/>
      </c>
      <c r="D168" s="26" t="str">
        <f>IF($A168="","",COUNTIFS(Orders!$C$4:$C$503,$A168,Orders!$O$4:$O$503,"&gt;0"))</f>
        <v/>
      </c>
      <c r="E168" s="26" t="str">
        <f>IF($A168="","",COUNTIFS(Orders!$C$4:$C$503,$A168,Orders!$Q$4:$Q$503,"Overdue"))</f>
        <v/>
      </c>
      <c r="F168" s="26" t="str">
        <f>IF(N($E168)=0,"",IFERROR(_xlfn.AGGREGATE(14,6,Orders!$R$4:$R$503/(Orders!$C$4:$C$503=$A168),1),""))</f>
        <v/>
      </c>
    </row>
    <row r="169" spans="1:6" x14ac:dyDescent="0.3">
      <c r="A169" s="25" t="str">
        <f>IF(Suppliers!A168="","",Suppliers!A168)</f>
        <v/>
      </c>
      <c r="B169" s="20" t="str">
        <f>IF($A169="","",SUMIFS(Orders!$M$4:$M$503,Orders!$C$4:$C$503,$A169))</f>
        <v/>
      </c>
      <c r="C169" s="20" t="str">
        <f>IF($A169="","",SUMIFS(Orders!$P$4:$P$503,Orders!$C$4:$C$503,$A169))</f>
        <v/>
      </c>
      <c r="D169" s="26" t="str">
        <f>IF($A169="","",COUNTIFS(Orders!$C$4:$C$503,$A169,Orders!$O$4:$O$503,"&gt;0"))</f>
        <v/>
      </c>
      <c r="E169" s="26" t="str">
        <f>IF($A169="","",COUNTIFS(Orders!$C$4:$C$503,$A169,Orders!$Q$4:$Q$503,"Overdue"))</f>
        <v/>
      </c>
      <c r="F169" s="26" t="str">
        <f>IF(N($E169)=0,"",IFERROR(_xlfn.AGGREGATE(14,6,Orders!$R$4:$R$503/(Orders!$C$4:$C$503=$A169),1),""))</f>
        <v/>
      </c>
    </row>
    <row r="170" spans="1:6" x14ac:dyDescent="0.3">
      <c r="A170" s="25" t="str">
        <f>IF(Suppliers!A169="","",Suppliers!A169)</f>
        <v/>
      </c>
      <c r="B170" s="20" t="str">
        <f>IF($A170="","",SUMIFS(Orders!$M$4:$M$503,Orders!$C$4:$C$503,$A170))</f>
        <v/>
      </c>
      <c r="C170" s="20" t="str">
        <f>IF($A170="","",SUMIFS(Orders!$P$4:$P$503,Orders!$C$4:$C$503,$A170))</f>
        <v/>
      </c>
      <c r="D170" s="26" t="str">
        <f>IF($A170="","",COUNTIFS(Orders!$C$4:$C$503,$A170,Orders!$O$4:$O$503,"&gt;0"))</f>
        <v/>
      </c>
      <c r="E170" s="26" t="str">
        <f>IF($A170="","",COUNTIFS(Orders!$C$4:$C$503,$A170,Orders!$Q$4:$Q$503,"Overdue"))</f>
        <v/>
      </c>
      <c r="F170" s="26" t="str">
        <f>IF(N($E170)=0,"",IFERROR(_xlfn.AGGREGATE(14,6,Orders!$R$4:$R$503/(Orders!$C$4:$C$503=$A170),1),""))</f>
        <v/>
      </c>
    </row>
    <row r="171" spans="1:6" x14ac:dyDescent="0.3">
      <c r="A171" s="25" t="str">
        <f>IF(Suppliers!A170="","",Suppliers!A170)</f>
        <v/>
      </c>
      <c r="B171" s="20" t="str">
        <f>IF($A171="","",SUMIFS(Orders!$M$4:$M$503,Orders!$C$4:$C$503,$A171))</f>
        <v/>
      </c>
      <c r="C171" s="20" t="str">
        <f>IF($A171="","",SUMIFS(Orders!$P$4:$P$503,Orders!$C$4:$C$503,$A171))</f>
        <v/>
      </c>
      <c r="D171" s="26" t="str">
        <f>IF($A171="","",COUNTIFS(Orders!$C$4:$C$503,$A171,Orders!$O$4:$O$503,"&gt;0"))</f>
        <v/>
      </c>
      <c r="E171" s="26" t="str">
        <f>IF($A171="","",COUNTIFS(Orders!$C$4:$C$503,$A171,Orders!$Q$4:$Q$503,"Overdue"))</f>
        <v/>
      </c>
      <c r="F171" s="26" t="str">
        <f>IF(N($E171)=0,"",IFERROR(_xlfn.AGGREGATE(14,6,Orders!$R$4:$R$503/(Orders!$C$4:$C$503=$A171),1),""))</f>
        <v/>
      </c>
    </row>
    <row r="172" spans="1:6" x14ac:dyDescent="0.3">
      <c r="A172" s="25" t="str">
        <f>IF(Suppliers!A171="","",Suppliers!A171)</f>
        <v/>
      </c>
      <c r="B172" s="20" t="str">
        <f>IF($A172="","",SUMIFS(Orders!$M$4:$M$503,Orders!$C$4:$C$503,$A172))</f>
        <v/>
      </c>
      <c r="C172" s="20" t="str">
        <f>IF($A172="","",SUMIFS(Orders!$P$4:$P$503,Orders!$C$4:$C$503,$A172))</f>
        <v/>
      </c>
      <c r="D172" s="26" t="str">
        <f>IF($A172="","",COUNTIFS(Orders!$C$4:$C$503,$A172,Orders!$O$4:$O$503,"&gt;0"))</f>
        <v/>
      </c>
      <c r="E172" s="26" t="str">
        <f>IF($A172="","",COUNTIFS(Orders!$C$4:$C$503,$A172,Orders!$Q$4:$Q$503,"Overdue"))</f>
        <v/>
      </c>
      <c r="F172" s="26" t="str">
        <f>IF(N($E172)=0,"",IFERROR(_xlfn.AGGREGATE(14,6,Orders!$R$4:$R$503/(Orders!$C$4:$C$503=$A172),1),""))</f>
        <v/>
      </c>
    </row>
    <row r="173" spans="1:6" x14ac:dyDescent="0.3">
      <c r="A173" s="25" t="str">
        <f>IF(Suppliers!A172="","",Suppliers!A172)</f>
        <v/>
      </c>
      <c r="B173" s="20" t="str">
        <f>IF($A173="","",SUMIFS(Orders!$M$4:$M$503,Orders!$C$4:$C$503,$A173))</f>
        <v/>
      </c>
      <c r="C173" s="20" t="str">
        <f>IF($A173="","",SUMIFS(Orders!$P$4:$P$503,Orders!$C$4:$C$503,$A173))</f>
        <v/>
      </c>
      <c r="D173" s="26" t="str">
        <f>IF($A173="","",COUNTIFS(Orders!$C$4:$C$503,$A173,Orders!$O$4:$O$503,"&gt;0"))</f>
        <v/>
      </c>
      <c r="E173" s="26" t="str">
        <f>IF($A173="","",COUNTIFS(Orders!$C$4:$C$503,$A173,Orders!$Q$4:$Q$503,"Overdue"))</f>
        <v/>
      </c>
      <c r="F173" s="26" t="str">
        <f>IF(N($E173)=0,"",IFERROR(_xlfn.AGGREGATE(14,6,Orders!$R$4:$R$503/(Orders!$C$4:$C$503=$A173),1),""))</f>
        <v/>
      </c>
    </row>
    <row r="174" spans="1:6" x14ac:dyDescent="0.3">
      <c r="A174" s="25" t="str">
        <f>IF(Suppliers!A173="","",Suppliers!A173)</f>
        <v/>
      </c>
      <c r="B174" s="20" t="str">
        <f>IF($A174="","",SUMIFS(Orders!$M$4:$M$503,Orders!$C$4:$C$503,$A174))</f>
        <v/>
      </c>
      <c r="C174" s="20" t="str">
        <f>IF($A174="","",SUMIFS(Orders!$P$4:$P$503,Orders!$C$4:$C$503,$A174))</f>
        <v/>
      </c>
      <c r="D174" s="26" t="str">
        <f>IF($A174="","",COUNTIFS(Orders!$C$4:$C$503,$A174,Orders!$O$4:$O$503,"&gt;0"))</f>
        <v/>
      </c>
      <c r="E174" s="26" t="str">
        <f>IF($A174="","",COUNTIFS(Orders!$C$4:$C$503,$A174,Orders!$Q$4:$Q$503,"Overdue"))</f>
        <v/>
      </c>
      <c r="F174" s="26" t="str">
        <f>IF(N($E174)=0,"",IFERROR(_xlfn.AGGREGATE(14,6,Orders!$R$4:$R$503/(Orders!$C$4:$C$503=$A174),1),""))</f>
        <v/>
      </c>
    </row>
    <row r="175" spans="1:6" x14ac:dyDescent="0.3">
      <c r="A175" s="25" t="str">
        <f>IF(Suppliers!A174="","",Suppliers!A174)</f>
        <v/>
      </c>
      <c r="B175" s="20" t="str">
        <f>IF($A175="","",SUMIFS(Orders!$M$4:$M$503,Orders!$C$4:$C$503,$A175))</f>
        <v/>
      </c>
      <c r="C175" s="20" t="str">
        <f>IF($A175="","",SUMIFS(Orders!$P$4:$P$503,Orders!$C$4:$C$503,$A175))</f>
        <v/>
      </c>
      <c r="D175" s="26" t="str">
        <f>IF($A175="","",COUNTIFS(Orders!$C$4:$C$503,$A175,Orders!$O$4:$O$503,"&gt;0"))</f>
        <v/>
      </c>
      <c r="E175" s="26" t="str">
        <f>IF($A175="","",COUNTIFS(Orders!$C$4:$C$503,$A175,Orders!$Q$4:$Q$503,"Overdue"))</f>
        <v/>
      </c>
      <c r="F175" s="26" t="str">
        <f>IF(N($E175)=0,"",IFERROR(_xlfn.AGGREGATE(14,6,Orders!$R$4:$R$503/(Orders!$C$4:$C$503=$A175),1),""))</f>
        <v/>
      </c>
    </row>
    <row r="176" spans="1:6" x14ac:dyDescent="0.3">
      <c r="A176" s="25" t="str">
        <f>IF(Suppliers!A175="","",Suppliers!A175)</f>
        <v/>
      </c>
      <c r="B176" s="20" t="str">
        <f>IF($A176="","",SUMIFS(Orders!$M$4:$M$503,Orders!$C$4:$C$503,$A176))</f>
        <v/>
      </c>
      <c r="C176" s="20" t="str">
        <f>IF($A176="","",SUMIFS(Orders!$P$4:$P$503,Orders!$C$4:$C$503,$A176))</f>
        <v/>
      </c>
      <c r="D176" s="26" t="str">
        <f>IF($A176="","",COUNTIFS(Orders!$C$4:$C$503,$A176,Orders!$O$4:$O$503,"&gt;0"))</f>
        <v/>
      </c>
      <c r="E176" s="26" t="str">
        <f>IF($A176="","",COUNTIFS(Orders!$C$4:$C$503,$A176,Orders!$Q$4:$Q$503,"Overdue"))</f>
        <v/>
      </c>
      <c r="F176" s="26" t="str">
        <f>IF(N($E176)=0,"",IFERROR(_xlfn.AGGREGATE(14,6,Orders!$R$4:$R$503/(Orders!$C$4:$C$503=$A176),1),""))</f>
        <v/>
      </c>
    </row>
    <row r="177" spans="1:6" x14ac:dyDescent="0.3">
      <c r="A177" s="25" t="str">
        <f>IF(Suppliers!A176="","",Suppliers!A176)</f>
        <v/>
      </c>
      <c r="B177" s="20" t="str">
        <f>IF($A177="","",SUMIFS(Orders!$M$4:$M$503,Orders!$C$4:$C$503,$A177))</f>
        <v/>
      </c>
      <c r="C177" s="20" t="str">
        <f>IF($A177="","",SUMIFS(Orders!$P$4:$P$503,Orders!$C$4:$C$503,$A177))</f>
        <v/>
      </c>
      <c r="D177" s="26" t="str">
        <f>IF($A177="","",COUNTIFS(Orders!$C$4:$C$503,$A177,Orders!$O$4:$O$503,"&gt;0"))</f>
        <v/>
      </c>
      <c r="E177" s="26" t="str">
        <f>IF($A177="","",COUNTIFS(Orders!$C$4:$C$503,$A177,Orders!$Q$4:$Q$503,"Overdue"))</f>
        <v/>
      </c>
      <c r="F177" s="26" t="str">
        <f>IF(N($E177)=0,"",IFERROR(_xlfn.AGGREGATE(14,6,Orders!$R$4:$R$503/(Orders!$C$4:$C$503=$A177),1),""))</f>
        <v/>
      </c>
    </row>
    <row r="178" spans="1:6" x14ac:dyDescent="0.3">
      <c r="A178" s="25" t="str">
        <f>IF(Suppliers!A177="","",Suppliers!A177)</f>
        <v/>
      </c>
      <c r="B178" s="20" t="str">
        <f>IF($A178="","",SUMIFS(Orders!$M$4:$M$503,Orders!$C$4:$C$503,$A178))</f>
        <v/>
      </c>
      <c r="C178" s="20" t="str">
        <f>IF($A178="","",SUMIFS(Orders!$P$4:$P$503,Orders!$C$4:$C$503,$A178))</f>
        <v/>
      </c>
      <c r="D178" s="26" t="str">
        <f>IF($A178="","",COUNTIFS(Orders!$C$4:$C$503,$A178,Orders!$O$4:$O$503,"&gt;0"))</f>
        <v/>
      </c>
      <c r="E178" s="26" t="str">
        <f>IF($A178="","",COUNTIFS(Orders!$C$4:$C$503,$A178,Orders!$Q$4:$Q$503,"Overdue"))</f>
        <v/>
      </c>
      <c r="F178" s="26" t="str">
        <f>IF(N($E178)=0,"",IFERROR(_xlfn.AGGREGATE(14,6,Orders!$R$4:$R$503/(Orders!$C$4:$C$503=$A178),1),""))</f>
        <v/>
      </c>
    </row>
    <row r="179" spans="1:6" x14ac:dyDescent="0.3">
      <c r="A179" s="25" t="str">
        <f>IF(Suppliers!A178="","",Suppliers!A178)</f>
        <v/>
      </c>
      <c r="B179" s="20" t="str">
        <f>IF($A179="","",SUMIFS(Orders!$M$4:$M$503,Orders!$C$4:$C$503,$A179))</f>
        <v/>
      </c>
      <c r="C179" s="20" t="str">
        <f>IF($A179="","",SUMIFS(Orders!$P$4:$P$503,Orders!$C$4:$C$503,$A179))</f>
        <v/>
      </c>
      <c r="D179" s="26" t="str">
        <f>IF($A179="","",COUNTIFS(Orders!$C$4:$C$503,$A179,Orders!$O$4:$O$503,"&gt;0"))</f>
        <v/>
      </c>
      <c r="E179" s="26" t="str">
        <f>IF($A179="","",COUNTIFS(Orders!$C$4:$C$503,$A179,Orders!$Q$4:$Q$503,"Overdue"))</f>
        <v/>
      </c>
      <c r="F179" s="26" t="str">
        <f>IF(N($E179)=0,"",IFERROR(_xlfn.AGGREGATE(14,6,Orders!$R$4:$R$503/(Orders!$C$4:$C$503=$A179),1),""))</f>
        <v/>
      </c>
    </row>
    <row r="180" spans="1:6" x14ac:dyDescent="0.3">
      <c r="A180" s="25" t="str">
        <f>IF(Suppliers!A179="","",Suppliers!A179)</f>
        <v/>
      </c>
      <c r="B180" s="20" t="str">
        <f>IF($A180="","",SUMIFS(Orders!$M$4:$M$503,Orders!$C$4:$C$503,$A180))</f>
        <v/>
      </c>
      <c r="C180" s="20" t="str">
        <f>IF($A180="","",SUMIFS(Orders!$P$4:$P$503,Orders!$C$4:$C$503,$A180))</f>
        <v/>
      </c>
      <c r="D180" s="26" t="str">
        <f>IF($A180="","",COUNTIFS(Orders!$C$4:$C$503,$A180,Orders!$O$4:$O$503,"&gt;0"))</f>
        <v/>
      </c>
      <c r="E180" s="26" t="str">
        <f>IF($A180="","",COUNTIFS(Orders!$C$4:$C$503,$A180,Orders!$Q$4:$Q$503,"Overdue"))</f>
        <v/>
      </c>
      <c r="F180" s="26" t="str">
        <f>IF(N($E180)=0,"",IFERROR(_xlfn.AGGREGATE(14,6,Orders!$R$4:$R$503/(Orders!$C$4:$C$503=$A180),1),""))</f>
        <v/>
      </c>
    </row>
    <row r="181" spans="1:6" x14ac:dyDescent="0.3">
      <c r="A181" s="25" t="str">
        <f>IF(Suppliers!A180="","",Suppliers!A180)</f>
        <v/>
      </c>
      <c r="B181" s="20" t="str">
        <f>IF($A181="","",SUMIFS(Orders!$M$4:$M$503,Orders!$C$4:$C$503,$A181))</f>
        <v/>
      </c>
      <c r="C181" s="20" t="str">
        <f>IF($A181="","",SUMIFS(Orders!$P$4:$P$503,Orders!$C$4:$C$503,$A181))</f>
        <v/>
      </c>
      <c r="D181" s="26" t="str">
        <f>IF($A181="","",COUNTIFS(Orders!$C$4:$C$503,$A181,Orders!$O$4:$O$503,"&gt;0"))</f>
        <v/>
      </c>
      <c r="E181" s="26" t="str">
        <f>IF($A181="","",COUNTIFS(Orders!$C$4:$C$503,$A181,Orders!$Q$4:$Q$503,"Overdue"))</f>
        <v/>
      </c>
      <c r="F181" s="26" t="str">
        <f>IF(N($E181)=0,"",IFERROR(_xlfn.AGGREGATE(14,6,Orders!$R$4:$R$503/(Orders!$C$4:$C$503=$A181),1),""))</f>
        <v/>
      </c>
    </row>
    <row r="182" spans="1:6" x14ac:dyDescent="0.3">
      <c r="A182" s="25" t="str">
        <f>IF(Suppliers!A181="","",Suppliers!A181)</f>
        <v/>
      </c>
      <c r="B182" s="20" t="str">
        <f>IF($A182="","",SUMIFS(Orders!$M$4:$M$503,Orders!$C$4:$C$503,$A182))</f>
        <v/>
      </c>
      <c r="C182" s="20" t="str">
        <f>IF($A182="","",SUMIFS(Orders!$P$4:$P$503,Orders!$C$4:$C$503,$A182))</f>
        <v/>
      </c>
      <c r="D182" s="26" t="str">
        <f>IF($A182="","",COUNTIFS(Orders!$C$4:$C$503,$A182,Orders!$O$4:$O$503,"&gt;0"))</f>
        <v/>
      </c>
      <c r="E182" s="26" t="str">
        <f>IF($A182="","",COUNTIFS(Orders!$C$4:$C$503,$A182,Orders!$Q$4:$Q$503,"Overdue"))</f>
        <v/>
      </c>
      <c r="F182" s="26" t="str">
        <f>IF(N($E182)=0,"",IFERROR(_xlfn.AGGREGATE(14,6,Orders!$R$4:$R$503/(Orders!$C$4:$C$503=$A182),1),""))</f>
        <v/>
      </c>
    </row>
    <row r="183" spans="1:6" x14ac:dyDescent="0.3">
      <c r="A183" s="25" t="str">
        <f>IF(Suppliers!A182="","",Suppliers!A182)</f>
        <v/>
      </c>
      <c r="B183" s="20" t="str">
        <f>IF($A183="","",SUMIFS(Orders!$M$4:$M$503,Orders!$C$4:$C$503,$A183))</f>
        <v/>
      </c>
      <c r="C183" s="20" t="str">
        <f>IF($A183="","",SUMIFS(Orders!$P$4:$P$503,Orders!$C$4:$C$503,$A183))</f>
        <v/>
      </c>
      <c r="D183" s="26" t="str">
        <f>IF($A183="","",COUNTIFS(Orders!$C$4:$C$503,$A183,Orders!$O$4:$O$503,"&gt;0"))</f>
        <v/>
      </c>
      <c r="E183" s="26" t="str">
        <f>IF($A183="","",COUNTIFS(Orders!$C$4:$C$503,$A183,Orders!$Q$4:$Q$503,"Overdue"))</f>
        <v/>
      </c>
      <c r="F183" s="26" t="str">
        <f>IF(N($E183)=0,"",IFERROR(_xlfn.AGGREGATE(14,6,Orders!$R$4:$R$503/(Orders!$C$4:$C$503=$A183),1),""))</f>
        <v/>
      </c>
    </row>
    <row r="184" spans="1:6" x14ac:dyDescent="0.3">
      <c r="A184" s="25" t="str">
        <f>IF(Suppliers!A183="","",Suppliers!A183)</f>
        <v/>
      </c>
      <c r="B184" s="20" t="str">
        <f>IF($A184="","",SUMIFS(Orders!$M$4:$M$503,Orders!$C$4:$C$503,$A184))</f>
        <v/>
      </c>
      <c r="C184" s="20" t="str">
        <f>IF($A184="","",SUMIFS(Orders!$P$4:$P$503,Orders!$C$4:$C$503,$A184))</f>
        <v/>
      </c>
      <c r="D184" s="26" t="str">
        <f>IF($A184="","",COUNTIFS(Orders!$C$4:$C$503,$A184,Orders!$O$4:$O$503,"&gt;0"))</f>
        <v/>
      </c>
      <c r="E184" s="26" t="str">
        <f>IF($A184="","",COUNTIFS(Orders!$C$4:$C$503,$A184,Orders!$Q$4:$Q$503,"Overdue"))</f>
        <v/>
      </c>
      <c r="F184" s="26" t="str">
        <f>IF(N($E184)=0,"",IFERROR(_xlfn.AGGREGATE(14,6,Orders!$R$4:$R$503/(Orders!$C$4:$C$503=$A184),1),""))</f>
        <v/>
      </c>
    </row>
    <row r="185" spans="1:6" x14ac:dyDescent="0.3">
      <c r="A185" s="25" t="str">
        <f>IF(Suppliers!A184="","",Suppliers!A184)</f>
        <v/>
      </c>
      <c r="B185" s="20" t="str">
        <f>IF($A185="","",SUMIFS(Orders!$M$4:$M$503,Orders!$C$4:$C$503,$A185))</f>
        <v/>
      </c>
      <c r="C185" s="20" t="str">
        <f>IF($A185="","",SUMIFS(Orders!$P$4:$P$503,Orders!$C$4:$C$503,$A185))</f>
        <v/>
      </c>
      <c r="D185" s="26" t="str">
        <f>IF($A185="","",COUNTIFS(Orders!$C$4:$C$503,$A185,Orders!$O$4:$O$503,"&gt;0"))</f>
        <v/>
      </c>
      <c r="E185" s="26" t="str">
        <f>IF($A185="","",COUNTIFS(Orders!$C$4:$C$503,$A185,Orders!$Q$4:$Q$503,"Overdue"))</f>
        <v/>
      </c>
      <c r="F185" s="26" t="str">
        <f>IF(N($E185)=0,"",IFERROR(_xlfn.AGGREGATE(14,6,Orders!$R$4:$R$503/(Orders!$C$4:$C$503=$A185),1),""))</f>
        <v/>
      </c>
    </row>
    <row r="186" spans="1:6" x14ac:dyDescent="0.3">
      <c r="A186" s="25" t="str">
        <f>IF(Suppliers!A185="","",Suppliers!A185)</f>
        <v/>
      </c>
      <c r="B186" s="20" t="str">
        <f>IF($A186="","",SUMIFS(Orders!$M$4:$M$503,Orders!$C$4:$C$503,$A186))</f>
        <v/>
      </c>
      <c r="C186" s="20" t="str">
        <f>IF($A186="","",SUMIFS(Orders!$P$4:$P$503,Orders!$C$4:$C$503,$A186))</f>
        <v/>
      </c>
      <c r="D186" s="26" t="str">
        <f>IF($A186="","",COUNTIFS(Orders!$C$4:$C$503,$A186,Orders!$O$4:$O$503,"&gt;0"))</f>
        <v/>
      </c>
      <c r="E186" s="26" t="str">
        <f>IF($A186="","",COUNTIFS(Orders!$C$4:$C$503,$A186,Orders!$Q$4:$Q$503,"Overdue"))</f>
        <v/>
      </c>
      <c r="F186" s="26" t="str">
        <f>IF(N($E186)=0,"",IFERROR(_xlfn.AGGREGATE(14,6,Orders!$R$4:$R$503/(Orders!$C$4:$C$503=$A186),1),""))</f>
        <v/>
      </c>
    </row>
    <row r="187" spans="1:6" x14ac:dyDescent="0.3">
      <c r="A187" s="25" t="str">
        <f>IF(Suppliers!A186="","",Suppliers!A186)</f>
        <v/>
      </c>
      <c r="B187" s="20" t="str">
        <f>IF($A187="","",SUMIFS(Orders!$M$4:$M$503,Orders!$C$4:$C$503,$A187))</f>
        <v/>
      </c>
      <c r="C187" s="20" t="str">
        <f>IF($A187="","",SUMIFS(Orders!$P$4:$P$503,Orders!$C$4:$C$503,$A187))</f>
        <v/>
      </c>
      <c r="D187" s="26" t="str">
        <f>IF($A187="","",COUNTIFS(Orders!$C$4:$C$503,$A187,Orders!$O$4:$O$503,"&gt;0"))</f>
        <v/>
      </c>
      <c r="E187" s="26" t="str">
        <f>IF($A187="","",COUNTIFS(Orders!$C$4:$C$503,$A187,Orders!$Q$4:$Q$503,"Overdue"))</f>
        <v/>
      </c>
      <c r="F187" s="26" t="str">
        <f>IF(N($E187)=0,"",IFERROR(_xlfn.AGGREGATE(14,6,Orders!$R$4:$R$503/(Orders!$C$4:$C$503=$A187),1),""))</f>
        <v/>
      </c>
    </row>
    <row r="188" spans="1:6" x14ac:dyDescent="0.3">
      <c r="A188" s="25" t="str">
        <f>IF(Suppliers!A187="","",Suppliers!A187)</f>
        <v/>
      </c>
      <c r="B188" s="20" t="str">
        <f>IF($A188="","",SUMIFS(Orders!$M$4:$M$503,Orders!$C$4:$C$503,$A188))</f>
        <v/>
      </c>
      <c r="C188" s="20" t="str">
        <f>IF($A188="","",SUMIFS(Orders!$P$4:$P$503,Orders!$C$4:$C$503,$A188))</f>
        <v/>
      </c>
      <c r="D188" s="26" t="str">
        <f>IF($A188="","",COUNTIFS(Orders!$C$4:$C$503,$A188,Orders!$O$4:$O$503,"&gt;0"))</f>
        <v/>
      </c>
      <c r="E188" s="26" t="str">
        <f>IF($A188="","",COUNTIFS(Orders!$C$4:$C$503,$A188,Orders!$Q$4:$Q$503,"Overdue"))</f>
        <v/>
      </c>
      <c r="F188" s="26" t="str">
        <f>IF(N($E188)=0,"",IFERROR(_xlfn.AGGREGATE(14,6,Orders!$R$4:$R$503/(Orders!$C$4:$C$503=$A188),1),""))</f>
        <v/>
      </c>
    </row>
    <row r="189" spans="1:6" x14ac:dyDescent="0.3">
      <c r="A189" s="25" t="str">
        <f>IF(Suppliers!A188="","",Suppliers!A188)</f>
        <v/>
      </c>
      <c r="B189" s="20" t="str">
        <f>IF($A189="","",SUMIFS(Orders!$M$4:$M$503,Orders!$C$4:$C$503,$A189))</f>
        <v/>
      </c>
      <c r="C189" s="20" t="str">
        <f>IF($A189="","",SUMIFS(Orders!$P$4:$P$503,Orders!$C$4:$C$503,$A189))</f>
        <v/>
      </c>
      <c r="D189" s="26" t="str">
        <f>IF($A189="","",COUNTIFS(Orders!$C$4:$C$503,$A189,Orders!$O$4:$O$503,"&gt;0"))</f>
        <v/>
      </c>
      <c r="E189" s="26" t="str">
        <f>IF($A189="","",COUNTIFS(Orders!$C$4:$C$503,$A189,Orders!$Q$4:$Q$503,"Overdue"))</f>
        <v/>
      </c>
      <c r="F189" s="26" t="str">
        <f>IF(N($E189)=0,"",IFERROR(_xlfn.AGGREGATE(14,6,Orders!$R$4:$R$503/(Orders!$C$4:$C$503=$A189),1),""))</f>
        <v/>
      </c>
    </row>
    <row r="190" spans="1:6" x14ac:dyDescent="0.3">
      <c r="A190" s="25" t="str">
        <f>IF(Suppliers!A189="","",Suppliers!A189)</f>
        <v/>
      </c>
      <c r="B190" s="20" t="str">
        <f>IF($A190="","",SUMIFS(Orders!$M$4:$M$503,Orders!$C$4:$C$503,$A190))</f>
        <v/>
      </c>
      <c r="C190" s="20" t="str">
        <f>IF($A190="","",SUMIFS(Orders!$P$4:$P$503,Orders!$C$4:$C$503,$A190))</f>
        <v/>
      </c>
      <c r="D190" s="26" t="str">
        <f>IF($A190="","",COUNTIFS(Orders!$C$4:$C$503,$A190,Orders!$O$4:$O$503,"&gt;0"))</f>
        <v/>
      </c>
      <c r="E190" s="26" t="str">
        <f>IF($A190="","",COUNTIFS(Orders!$C$4:$C$503,$A190,Orders!$Q$4:$Q$503,"Overdue"))</f>
        <v/>
      </c>
      <c r="F190" s="26" t="str">
        <f>IF(N($E190)=0,"",IFERROR(_xlfn.AGGREGATE(14,6,Orders!$R$4:$R$503/(Orders!$C$4:$C$503=$A190),1),""))</f>
        <v/>
      </c>
    </row>
    <row r="191" spans="1:6" x14ac:dyDescent="0.3">
      <c r="A191" s="25" t="str">
        <f>IF(Suppliers!A190="","",Suppliers!A190)</f>
        <v/>
      </c>
      <c r="B191" s="20" t="str">
        <f>IF($A191="","",SUMIFS(Orders!$M$4:$M$503,Orders!$C$4:$C$503,$A191))</f>
        <v/>
      </c>
      <c r="C191" s="20" t="str">
        <f>IF($A191="","",SUMIFS(Orders!$P$4:$P$503,Orders!$C$4:$C$503,$A191))</f>
        <v/>
      </c>
      <c r="D191" s="26" t="str">
        <f>IF($A191="","",COUNTIFS(Orders!$C$4:$C$503,$A191,Orders!$O$4:$O$503,"&gt;0"))</f>
        <v/>
      </c>
      <c r="E191" s="26" t="str">
        <f>IF($A191="","",COUNTIFS(Orders!$C$4:$C$503,$A191,Orders!$Q$4:$Q$503,"Overdue"))</f>
        <v/>
      </c>
      <c r="F191" s="26" t="str">
        <f>IF(N($E191)=0,"",IFERROR(_xlfn.AGGREGATE(14,6,Orders!$R$4:$R$503/(Orders!$C$4:$C$503=$A191),1),""))</f>
        <v/>
      </c>
    </row>
    <row r="192" spans="1:6" x14ac:dyDescent="0.3">
      <c r="A192" s="25" t="str">
        <f>IF(Suppliers!A191="","",Suppliers!A191)</f>
        <v/>
      </c>
      <c r="B192" s="20" t="str">
        <f>IF($A192="","",SUMIFS(Orders!$M$4:$M$503,Orders!$C$4:$C$503,$A192))</f>
        <v/>
      </c>
      <c r="C192" s="20" t="str">
        <f>IF($A192="","",SUMIFS(Orders!$P$4:$P$503,Orders!$C$4:$C$503,$A192))</f>
        <v/>
      </c>
      <c r="D192" s="26" t="str">
        <f>IF($A192="","",COUNTIFS(Orders!$C$4:$C$503,$A192,Orders!$O$4:$O$503,"&gt;0"))</f>
        <v/>
      </c>
      <c r="E192" s="26" t="str">
        <f>IF($A192="","",COUNTIFS(Orders!$C$4:$C$503,$A192,Orders!$Q$4:$Q$503,"Overdue"))</f>
        <v/>
      </c>
      <c r="F192" s="26" t="str">
        <f>IF(N($E192)=0,"",IFERROR(_xlfn.AGGREGATE(14,6,Orders!$R$4:$R$503/(Orders!$C$4:$C$503=$A192),1),""))</f>
        <v/>
      </c>
    </row>
    <row r="193" spans="1:6" x14ac:dyDescent="0.3">
      <c r="A193" s="25" t="str">
        <f>IF(Suppliers!A192="","",Suppliers!A192)</f>
        <v/>
      </c>
      <c r="B193" s="20" t="str">
        <f>IF($A193="","",SUMIFS(Orders!$M$4:$M$503,Orders!$C$4:$C$503,$A193))</f>
        <v/>
      </c>
      <c r="C193" s="20" t="str">
        <f>IF($A193="","",SUMIFS(Orders!$P$4:$P$503,Orders!$C$4:$C$503,$A193))</f>
        <v/>
      </c>
      <c r="D193" s="26" t="str">
        <f>IF($A193="","",COUNTIFS(Orders!$C$4:$C$503,$A193,Orders!$O$4:$O$503,"&gt;0"))</f>
        <v/>
      </c>
      <c r="E193" s="26" t="str">
        <f>IF($A193="","",COUNTIFS(Orders!$C$4:$C$503,$A193,Orders!$Q$4:$Q$503,"Overdue"))</f>
        <v/>
      </c>
      <c r="F193" s="26" t="str">
        <f>IF(N($E193)=0,"",IFERROR(_xlfn.AGGREGATE(14,6,Orders!$R$4:$R$503/(Orders!$C$4:$C$503=$A193),1),""))</f>
        <v/>
      </c>
    </row>
    <row r="194" spans="1:6" x14ac:dyDescent="0.3">
      <c r="A194" s="25" t="str">
        <f>IF(Suppliers!A193="","",Suppliers!A193)</f>
        <v/>
      </c>
      <c r="B194" s="20" t="str">
        <f>IF($A194="","",SUMIFS(Orders!$M$4:$M$503,Orders!$C$4:$C$503,$A194))</f>
        <v/>
      </c>
      <c r="C194" s="20" t="str">
        <f>IF($A194="","",SUMIFS(Orders!$P$4:$P$503,Orders!$C$4:$C$503,$A194))</f>
        <v/>
      </c>
      <c r="D194" s="26" t="str">
        <f>IF($A194="","",COUNTIFS(Orders!$C$4:$C$503,$A194,Orders!$O$4:$O$503,"&gt;0"))</f>
        <v/>
      </c>
      <c r="E194" s="26" t="str">
        <f>IF($A194="","",COUNTIFS(Orders!$C$4:$C$503,$A194,Orders!$Q$4:$Q$503,"Overdue"))</f>
        <v/>
      </c>
      <c r="F194" s="26" t="str">
        <f>IF(N($E194)=0,"",IFERROR(_xlfn.AGGREGATE(14,6,Orders!$R$4:$R$503/(Orders!$C$4:$C$503=$A194),1),""))</f>
        <v/>
      </c>
    </row>
    <row r="195" spans="1:6" x14ac:dyDescent="0.3">
      <c r="A195" s="25" t="str">
        <f>IF(Suppliers!A194="","",Suppliers!A194)</f>
        <v/>
      </c>
      <c r="B195" s="20" t="str">
        <f>IF($A195="","",SUMIFS(Orders!$M$4:$M$503,Orders!$C$4:$C$503,$A195))</f>
        <v/>
      </c>
      <c r="C195" s="20" t="str">
        <f>IF($A195="","",SUMIFS(Orders!$P$4:$P$503,Orders!$C$4:$C$503,$A195))</f>
        <v/>
      </c>
      <c r="D195" s="26" t="str">
        <f>IF($A195="","",COUNTIFS(Orders!$C$4:$C$503,$A195,Orders!$O$4:$O$503,"&gt;0"))</f>
        <v/>
      </c>
      <c r="E195" s="26" t="str">
        <f>IF($A195="","",COUNTIFS(Orders!$C$4:$C$503,$A195,Orders!$Q$4:$Q$503,"Overdue"))</f>
        <v/>
      </c>
      <c r="F195" s="26" t="str">
        <f>IF(N($E195)=0,"",IFERROR(_xlfn.AGGREGATE(14,6,Orders!$R$4:$R$503/(Orders!$C$4:$C$503=$A195),1),""))</f>
        <v/>
      </c>
    </row>
    <row r="196" spans="1:6" x14ac:dyDescent="0.3">
      <c r="A196" s="25" t="str">
        <f>IF(Suppliers!A195="","",Suppliers!A195)</f>
        <v/>
      </c>
      <c r="B196" s="20" t="str">
        <f>IF($A196="","",SUMIFS(Orders!$M$4:$M$503,Orders!$C$4:$C$503,$A196))</f>
        <v/>
      </c>
      <c r="C196" s="20" t="str">
        <f>IF($A196="","",SUMIFS(Orders!$P$4:$P$503,Orders!$C$4:$C$503,$A196))</f>
        <v/>
      </c>
      <c r="D196" s="26" t="str">
        <f>IF($A196="","",COUNTIFS(Orders!$C$4:$C$503,$A196,Orders!$O$4:$O$503,"&gt;0"))</f>
        <v/>
      </c>
      <c r="E196" s="26" t="str">
        <f>IF($A196="","",COUNTIFS(Orders!$C$4:$C$503,$A196,Orders!$Q$4:$Q$503,"Overdue"))</f>
        <v/>
      </c>
      <c r="F196" s="26" t="str">
        <f>IF(N($E196)=0,"",IFERROR(_xlfn.AGGREGATE(14,6,Orders!$R$4:$R$503/(Orders!$C$4:$C$503=$A196),1),""))</f>
        <v/>
      </c>
    </row>
    <row r="197" spans="1:6" x14ac:dyDescent="0.3">
      <c r="A197" s="25" t="str">
        <f>IF(Suppliers!A196="","",Suppliers!A196)</f>
        <v/>
      </c>
      <c r="B197" s="20" t="str">
        <f>IF($A197="","",SUMIFS(Orders!$M$4:$M$503,Orders!$C$4:$C$503,$A197))</f>
        <v/>
      </c>
      <c r="C197" s="20" t="str">
        <f>IF($A197="","",SUMIFS(Orders!$P$4:$P$503,Orders!$C$4:$C$503,$A197))</f>
        <v/>
      </c>
      <c r="D197" s="26" t="str">
        <f>IF($A197="","",COUNTIFS(Orders!$C$4:$C$503,$A197,Orders!$O$4:$O$503,"&gt;0"))</f>
        <v/>
      </c>
      <c r="E197" s="26" t="str">
        <f>IF($A197="","",COUNTIFS(Orders!$C$4:$C$503,$A197,Orders!$Q$4:$Q$503,"Overdue"))</f>
        <v/>
      </c>
      <c r="F197" s="26" t="str">
        <f>IF(N($E197)=0,"",IFERROR(_xlfn.AGGREGATE(14,6,Orders!$R$4:$R$503/(Orders!$C$4:$C$503=$A197),1),""))</f>
        <v/>
      </c>
    </row>
    <row r="198" spans="1:6" x14ac:dyDescent="0.3">
      <c r="A198" s="25" t="str">
        <f>IF(Suppliers!A197="","",Suppliers!A197)</f>
        <v/>
      </c>
      <c r="B198" s="20" t="str">
        <f>IF($A198="","",SUMIFS(Orders!$M$4:$M$503,Orders!$C$4:$C$503,$A198))</f>
        <v/>
      </c>
      <c r="C198" s="20" t="str">
        <f>IF($A198="","",SUMIFS(Orders!$P$4:$P$503,Orders!$C$4:$C$503,$A198))</f>
        <v/>
      </c>
      <c r="D198" s="26" t="str">
        <f>IF($A198="","",COUNTIFS(Orders!$C$4:$C$503,$A198,Orders!$O$4:$O$503,"&gt;0"))</f>
        <v/>
      </c>
      <c r="E198" s="26" t="str">
        <f>IF($A198="","",COUNTIFS(Orders!$C$4:$C$503,$A198,Orders!$Q$4:$Q$503,"Overdue"))</f>
        <v/>
      </c>
      <c r="F198" s="26" t="str">
        <f>IF(N($E198)=0,"",IFERROR(_xlfn.AGGREGATE(14,6,Orders!$R$4:$R$503/(Orders!$C$4:$C$503=$A198),1),""))</f>
        <v/>
      </c>
    </row>
    <row r="199" spans="1:6" x14ac:dyDescent="0.3">
      <c r="A199" s="25" t="str">
        <f>IF(Suppliers!A198="","",Suppliers!A198)</f>
        <v/>
      </c>
      <c r="B199" s="20" t="str">
        <f>IF($A199="","",SUMIFS(Orders!$M$4:$M$503,Orders!$C$4:$C$503,$A199))</f>
        <v/>
      </c>
      <c r="C199" s="20" t="str">
        <f>IF($A199="","",SUMIFS(Orders!$P$4:$P$503,Orders!$C$4:$C$503,$A199))</f>
        <v/>
      </c>
      <c r="D199" s="26" t="str">
        <f>IF($A199="","",COUNTIFS(Orders!$C$4:$C$503,$A199,Orders!$O$4:$O$503,"&gt;0"))</f>
        <v/>
      </c>
      <c r="E199" s="26" t="str">
        <f>IF($A199="","",COUNTIFS(Orders!$C$4:$C$503,$A199,Orders!$Q$4:$Q$503,"Overdue"))</f>
        <v/>
      </c>
      <c r="F199" s="26" t="str">
        <f>IF(N($E199)=0,"",IFERROR(_xlfn.AGGREGATE(14,6,Orders!$R$4:$R$503/(Orders!$C$4:$C$503=$A199),1),""))</f>
        <v/>
      </c>
    </row>
    <row r="200" spans="1:6" x14ac:dyDescent="0.3">
      <c r="A200" s="25" t="str">
        <f>IF(Suppliers!A199="","",Suppliers!A199)</f>
        <v/>
      </c>
      <c r="B200" s="20" t="str">
        <f>IF($A200="","",SUMIFS(Orders!$M$4:$M$503,Orders!$C$4:$C$503,$A200))</f>
        <v/>
      </c>
      <c r="C200" s="20" t="str">
        <f>IF($A200="","",SUMIFS(Orders!$P$4:$P$503,Orders!$C$4:$C$503,$A200))</f>
        <v/>
      </c>
      <c r="D200" s="26" t="str">
        <f>IF($A200="","",COUNTIFS(Orders!$C$4:$C$503,$A200,Orders!$O$4:$O$503,"&gt;0"))</f>
        <v/>
      </c>
      <c r="E200" s="26" t="str">
        <f>IF($A200="","",COUNTIFS(Orders!$C$4:$C$503,$A200,Orders!$Q$4:$Q$503,"Overdue"))</f>
        <v/>
      </c>
      <c r="F200" s="26" t="str">
        <f>IF(N($E200)=0,"",IFERROR(_xlfn.AGGREGATE(14,6,Orders!$R$4:$R$503/(Orders!$C$4:$C$503=$A200),1),""))</f>
        <v/>
      </c>
    </row>
    <row r="201" spans="1:6" x14ac:dyDescent="0.3">
      <c r="A201" s="25" t="str">
        <f>IF(Suppliers!A200="","",Suppliers!A200)</f>
        <v/>
      </c>
      <c r="B201" s="20" t="str">
        <f>IF($A201="","",SUMIFS(Orders!$M$4:$M$503,Orders!$C$4:$C$503,$A201))</f>
        <v/>
      </c>
      <c r="C201" s="20" t="str">
        <f>IF($A201="","",SUMIFS(Orders!$P$4:$P$503,Orders!$C$4:$C$503,$A201))</f>
        <v/>
      </c>
      <c r="D201" s="26" t="str">
        <f>IF($A201="","",COUNTIFS(Orders!$C$4:$C$503,$A201,Orders!$O$4:$O$503,"&gt;0"))</f>
        <v/>
      </c>
      <c r="E201" s="26" t="str">
        <f>IF($A201="","",COUNTIFS(Orders!$C$4:$C$503,$A201,Orders!$Q$4:$Q$503,"Overdue"))</f>
        <v/>
      </c>
      <c r="F201" s="26" t="str">
        <f>IF(N($E201)=0,"",IFERROR(_xlfn.AGGREGATE(14,6,Orders!$R$4:$R$503/(Orders!$C$4:$C$503=$A201),1),""))</f>
        <v/>
      </c>
    </row>
    <row r="202" spans="1:6" x14ac:dyDescent="0.3">
      <c r="A202" s="25" t="str">
        <f>IF(Suppliers!A201="","",Suppliers!A201)</f>
        <v/>
      </c>
      <c r="B202" s="20" t="str">
        <f>IF($A202="","",SUMIFS(Orders!$M$4:$M$503,Orders!$C$4:$C$503,$A202))</f>
        <v/>
      </c>
      <c r="C202" s="20" t="str">
        <f>IF($A202="","",SUMIFS(Orders!$P$4:$P$503,Orders!$C$4:$C$503,$A202))</f>
        <v/>
      </c>
      <c r="D202" s="26" t="str">
        <f>IF($A202="","",COUNTIFS(Orders!$C$4:$C$503,$A202,Orders!$O$4:$O$503,"&gt;0"))</f>
        <v/>
      </c>
      <c r="E202" s="26" t="str">
        <f>IF($A202="","",COUNTIFS(Orders!$C$4:$C$503,$A202,Orders!$Q$4:$Q$503,"Overdue"))</f>
        <v/>
      </c>
      <c r="F202" s="26" t="str">
        <f>IF(N($E202)=0,"",IFERROR(_xlfn.AGGREGATE(14,6,Orders!$R$4:$R$503/(Orders!$C$4:$C$503=$A202),1),""))</f>
        <v/>
      </c>
    </row>
    <row r="203" spans="1:6" x14ac:dyDescent="0.3">
      <c r="A203" s="25" t="str">
        <f>IF(Suppliers!A202="","",Suppliers!A202)</f>
        <v/>
      </c>
      <c r="B203" s="20" t="str">
        <f>IF($A203="","",SUMIFS(Orders!$M$4:$M$503,Orders!$C$4:$C$503,$A203))</f>
        <v/>
      </c>
      <c r="C203" s="20" t="str">
        <f>IF($A203="","",SUMIFS(Orders!$P$4:$P$503,Orders!$C$4:$C$503,$A203))</f>
        <v/>
      </c>
      <c r="D203" s="26" t="str">
        <f>IF($A203="","",COUNTIFS(Orders!$C$4:$C$503,$A203,Orders!$O$4:$O$503,"&gt;0"))</f>
        <v/>
      </c>
      <c r="E203" s="26" t="str">
        <f>IF($A203="","",COUNTIFS(Orders!$C$4:$C$503,$A203,Orders!$Q$4:$Q$503,"Overdue"))</f>
        <v/>
      </c>
      <c r="F203" s="26" t="str">
        <f>IF(N($E203)=0,"",IFERROR(_xlfn.AGGREGATE(14,6,Orders!$R$4:$R$503/(Orders!$C$4:$C$503=$A203),1),""))</f>
        <v/>
      </c>
    </row>
    <row r="204" spans="1:6" x14ac:dyDescent="0.3">
      <c r="A204" s="25" t="str">
        <f>IF(Suppliers!A203="","",Suppliers!A203)</f>
        <v/>
      </c>
      <c r="B204" s="20" t="str">
        <f>IF($A204="","",SUMIFS(Orders!$M$4:$M$503,Orders!$C$4:$C$503,$A204))</f>
        <v/>
      </c>
      <c r="C204" s="20" t="str">
        <f>IF($A204="","",SUMIFS(Orders!$P$4:$P$503,Orders!$C$4:$C$503,$A204))</f>
        <v/>
      </c>
      <c r="D204" s="26" t="str">
        <f>IF($A204="","",COUNTIFS(Orders!$C$4:$C$503,$A204,Orders!$O$4:$O$503,"&gt;0"))</f>
        <v/>
      </c>
      <c r="E204" s="26" t="str">
        <f>IF($A204="","",COUNTIFS(Orders!$C$4:$C$503,$A204,Orders!$Q$4:$Q$503,"Overdue"))</f>
        <v/>
      </c>
      <c r="F204" s="26" t="str">
        <f>IF(N($E204)=0,"",IFERROR(_xlfn.AGGREGATE(14,6,Orders!$R$4:$R$503/(Orders!$C$4:$C$503=$A204),1),""))</f>
        <v/>
      </c>
    </row>
  </sheetData>
  <sheetProtection sheet="1" formatCells="0" formatColumns="0" formatRows="0" sort="0" autoFilter="0"/>
  <conditionalFormatting sqref="E5:E204">
    <cfRule type="cellIs" dxfId="0" priority="1" operator="greaterThan">
      <formula>0</formula>
    </cfRule>
  </conditionalFormatting>
  <pageMargins left="0.4" right="0.4" top="1" bottom="1" header="0.5" footer="0.5"/>
  <pageSetup paperSize="9" fitToHeight="0"/>
  <headerFooter>
    <oddFooter>&amp;C&amp;8 Toolkit by GroupChatOn  ·  toolkit.groupchaton.com</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defaultRowHeight="14.4" x14ac:dyDescent="0.3"/>
  <sheetData>
    <row r="1" spans="1:1" x14ac:dyDescent="0.3">
      <c r="A1" t="s">
        <v>73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use</vt:lpstr>
      <vt:lpstr>Settings</vt:lpstr>
      <vt:lpstr>Suppliers</vt:lpstr>
      <vt:lpstr>Orders</vt:lpstr>
      <vt:lpstr>Receipts</vt:lpstr>
      <vt:lpstr>Pending by supplier</vt:lpstr>
      <vt:lpstr>Lists</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Purchase Order Register (Excel)</dc:title>
  <dc:subject>Free Excel PO register: one row per PO line, receipts matched by PO and item, pending quantity and value, overdue lines in red and a pending summary per supplier.</dc:subject>
  <dc:creator>Nivesh Sahayak</dc:creator>
  <cp:keywords>Toolkit by GroupChatOn; Designed &amp; Developed by: Nivesh Sahayak</cp:keywords>
  <dc:description>Purchase Order Register (Excel). From Toolkit by GroupChatOn (https://toolkit.groupchaton.com). Designed &amp; Developed by: Nivesh Sahayak (https://www.niveshsahayak.in/)</dc:description>
  <cp:lastModifiedBy>Nivesh Sahayak</cp:lastModifiedBy>
  <dcterms:created xsi:type="dcterms:W3CDTF">2026-11-02T18:22:00Z</dcterms:created>
  <dcterms:modified xsi:type="dcterms:W3CDTF">2026-11-02T18:22:56Z</dcterms:modified>
  <cp:category>Purchase &amp; Warehouse</cp:category>
</cp:coreProperties>
</file>