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FA173EF7-7D91-42CF-B47E-3B59E16154CA}" xr6:coauthVersionLast="47" xr6:coauthVersionMax="47" xr10:uidLastSave="{00000000-0000-0000-0000-000000000000}"/>
  <bookViews>
    <workbookView xWindow="-108" yWindow="-108" windowWidth="23256" windowHeight="12456" xr2:uid="{00000000-000D-0000-FFFF-FFFF00000000}"/>
  </bookViews>
  <sheets>
    <sheet name="How to use" sheetId="1" r:id="rId1"/>
    <sheet name="Shifts" sheetId="2" r:id="rId2"/>
    <sheet name="Staff" sheetId="3" r:id="rId3"/>
    <sheet name="Roster" sheetId="4" r:id="rId4"/>
    <sheet name="Coverage" sheetId="5" r:id="rId5"/>
  </sheets>
  <definedNames>
    <definedName name="_xlnm.Print_Area" localSheetId="3">Roster!$A$1:$P$67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8" i="5" l="1"/>
  <c r="H28" i="5"/>
  <c r="G28" i="5"/>
  <c r="F28" i="5"/>
  <c r="E28" i="5"/>
  <c r="D28" i="5"/>
  <c r="C28" i="5"/>
  <c r="I26" i="5"/>
  <c r="H26" i="5"/>
  <c r="G26" i="5"/>
  <c r="F26" i="5"/>
  <c r="E26" i="5"/>
  <c r="D26" i="5"/>
  <c r="C26" i="5"/>
  <c r="H24" i="5"/>
  <c r="G24" i="5"/>
  <c r="F24" i="5"/>
  <c r="E24" i="5"/>
  <c r="D24" i="5"/>
  <c r="C24" i="5"/>
  <c r="A24" i="5"/>
  <c r="I24" i="5" s="1"/>
  <c r="A23" i="5"/>
  <c r="I23" i="5" s="1"/>
  <c r="A22" i="5"/>
  <c r="B22" i="5" s="1"/>
  <c r="A21" i="5"/>
  <c r="G21" i="5" s="1"/>
  <c r="A20" i="5"/>
  <c r="G20" i="5" s="1"/>
  <c r="A19" i="5"/>
  <c r="E19" i="5" s="1"/>
  <c r="A18" i="5"/>
  <c r="A17" i="5"/>
  <c r="C17" i="5" s="1"/>
  <c r="A16" i="5"/>
  <c r="H16" i="5" s="1"/>
  <c r="A15" i="5"/>
  <c r="I15" i="5" s="1"/>
  <c r="A14" i="5"/>
  <c r="G13" i="5"/>
  <c r="F13" i="5"/>
  <c r="E13" i="5"/>
  <c r="D13" i="5"/>
  <c r="C13" i="5"/>
  <c r="A13" i="5"/>
  <c r="I13" i="5" s="1"/>
  <c r="A12" i="5"/>
  <c r="H12" i="5" s="1"/>
  <c r="A11" i="5"/>
  <c r="A10" i="5"/>
  <c r="F10" i="5" s="1"/>
  <c r="A9" i="5"/>
  <c r="F9" i="5" s="1"/>
  <c r="A8" i="5"/>
  <c r="G8" i="5" s="1"/>
  <c r="A7" i="5"/>
  <c r="I7" i="5" s="1"/>
  <c r="A6" i="5"/>
  <c r="B6" i="5" s="1"/>
  <c r="A5" i="5"/>
  <c r="H5" i="5" s="1"/>
  <c r="I4" i="5"/>
  <c r="H4" i="5"/>
  <c r="G4" i="5"/>
  <c r="F4" i="5"/>
  <c r="E4" i="5"/>
  <c r="D4" i="5"/>
  <c r="C4" i="5"/>
  <c r="A2" i="5"/>
  <c r="A65" i="4"/>
  <c r="M65" i="4" s="1"/>
  <c r="A64" i="4"/>
  <c r="B64" i="4" s="1"/>
  <c r="A63" i="4"/>
  <c r="M63" i="4" s="1"/>
  <c r="A62" i="4"/>
  <c r="L62" i="4" s="1"/>
  <c r="A61" i="4"/>
  <c r="A60" i="4"/>
  <c r="J60" i="4" s="1"/>
  <c r="A59" i="4"/>
  <c r="B59" i="4" s="1"/>
  <c r="A58" i="4"/>
  <c r="J58" i="4" s="1"/>
  <c r="A57" i="4"/>
  <c r="L57" i="4" s="1"/>
  <c r="A56" i="4"/>
  <c r="L56" i="4" s="1"/>
  <c r="A55" i="4"/>
  <c r="M55" i="4" s="1"/>
  <c r="A54" i="4"/>
  <c r="B54" i="4" s="1"/>
  <c r="A53" i="4"/>
  <c r="M53" i="4" s="1"/>
  <c r="A52" i="4"/>
  <c r="M52" i="4" s="1"/>
  <c r="A51" i="4"/>
  <c r="A50" i="4"/>
  <c r="B50" i="4" s="1"/>
  <c r="A49" i="4"/>
  <c r="B49" i="4" s="1"/>
  <c r="A48" i="4"/>
  <c r="B48" i="4" s="1"/>
  <c r="A47" i="4"/>
  <c r="L47" i="4" s="1"/>
  <c r="L46" i="4"/>
  <c r="A46" i="4"/>
  <c r="M46" i="4" s="1"/>
  <c r="A45" i="4"/>
  <c r="M45" i="4" s="1"/>
  <c r="A44" i="4"/>
  <c r="B44" i="4" s="1"/>
  <c r="A43" i="4"/>
  <c r="M43" i="4" s="1"/>
  <c r="A42" i="4"/>
  <c r="B42" i="4" s="1"/>
  <c r="A41" i="4"/>
  <c r="A40" i="4"/>
  <c r="L39" i="4"/>
  <c r="K39" i="4"/>
  <c r="A39" i="4"/>
  <c r="B39" i="4" s="1"/>
  <c r="A38" i="4"/>
  <c r="B38" i="4" s="1"/>
  <c r="A37" i="4"/>
  <c r="L37" i="4" s="1"/>
  <c r="A36" i="4"/>
  <c r="L36" i="4" s="1"/>
  <c r="A35" i="4"/>
  <c r="M35" i="4" s="1"/>
  <c r="A34" i="4"/>
  <c r="B34" i="4" s="1"/>
  <c r="A33" i="4"/>
  <c r="M33" i="4" s="1"/>
  <c r="A32" i="4"/>
  <c r="M32" i="4" s="1"/>
  <c r="A31" i="4"/>
  <c r="A30" i="4"/>
  <c r="J30" i="4" s="1"/>
  <c r="A29" i="4"/>
  <c r="B29" i="4" s="1"/>
  <c r="A28" i="4"/>
  <c r="M28" i="4" s="1"/>
  <c r="A27" i="4"/>
  <c r="L27" i="4" s="1"/>
  <c r="M26" i="4"/>
  <c r="A26" i="4"/>
  <c r="L26" i="4" s="1"/>
  <c r="O25" i="4"/>
  <c r="P25" i="4" s="1"/>
  <c r="A25" i="4"/>
  <c r="J25" i="4" s="1"/>
  <c r="O24" i="4"/>
  <c r="P24" i="4" s="1"/>
  <c r="A24" i="4"/>
  <c r="J24" i="4" s="1"/>
  <c r="O23" i="4"/>
  <c r="P23" i="4" s="1"/>
  <c r="A23" i="4"/>
  <c r="K23" i="4" s="1"/>
  <c r="O22" i="4"/>
  <c r="P22" i="4" s="1"/>
  <c r="A22" i="4"/>
  <c r="B22" i="4" s="1"/>
  <c r="O21" i="4"/>
  <c r="P21" i="4" s="1"/>
  <c r="A21" i="4"/>
  <c r="M21" i="4" s="1"/>
  <c r="O20" i="4"/>
  <c r="P20" i="4" s="1"/>
  <c r="A20" i="4"/>
  <c r="B20" i="4" s="1"/>
  <c r="O19" i="4"/>
  <c r="P19" i="4" s="1"/>
  <c r="A19" i="4"/>
  <c r="O18" i="4"/>
  <c r="P18" i="4" s="1"/>
  <c r="M18" i="4"/>
  <c r="L18" i="4"/>
  <c r="K18" i="4"/>
  <c r="J18" i="4"/>
  <c r="B18" i="4"/>
  <c r="A18" i="4"/>
  <c r="O17" i="4"/>
  <c r="P17" i="4" s="1"/>
  <c r="A17" i="4"/>
  <c r="B17" i="4" s="1"/>
  <c r="O16" i="4"/>
  <c r="P16" i="4" s="1"/>
  <c r="A16" i="4"/>
  <c r="L16" i="4" s="1"/>
  <c r="O15" i="4"/>
  <c r="P15" i="4" s="1"/>
  <c r="A15" i="4"/>
  <c r="O14" i="4"/>
  <c r="P14" i="4" s="1"/>
  <c r="A14" i="4"/>
  <c r="O13" i="4"/>
  <c r="P13" i="4" s="1"/>
  <c r="A13" i="4"/>
  <c r="L13" i="4" s="1"/>
  <c r="O12" i="4"/>
  <c r="P12" i="4" s="1"/>
  <c r="A12" i="4"/>
  <c r="B12" i="4" s="1"/>
  <c r="O11" i="4"/>
  <c r="P11" i="4" s="1"/>
  <c r="A11" i="4"/>
  <c r="L11" i="4" s="1"/>
  <c r="O10" i="4"/>
  <c r="P10" i="4" s="1"/>
  <c r="A10" i="4"/>
  <c r="O9" i="4"/>
  <c r="P9" i="4" s="1"/>
  <c r="A9" i="4"/>
  <c r="J9" i="4" s="1"/>
  <c r="O8" i="4"/>
  <c r="P8" i="4" s="1"/>
  <c r="A8" i="4"/>
  <c r="L8" i="4" s="1"/>
  <c r="O7" i="4"/>
  <c r="P7" i="4" s="1"/>
  <c r="A7" i="4"/>
  <c r="B7" i="4" s="1"/>
  <c r="O6" i="4"/>
  <c r="P6" i="4" s="1"/>
  <c r="A6" i="4"/>
  <c r="K6" i="4" s="1"/>
  <c r="I5" i="4"/>
  <c r="H5" i="4"/>
  <c r="G5" i="4"/>
  <c r="F5" i="4"/>
  <c r="E5" i="4"/>
  <c r="D5" i="4"/>
  <c r="C5" i="4"/>
  <c r="H23" i="2"/>
  <c r="H22" i="2"/>
  <c r="H21" i="2"/>
  <c r="H20" i="2"/>
  <c r="H19" i="2"/>
  <c r="H18" i="2"/>
  <c r="H17" i="2"/>
  <c r="H16" i="2"/>
  <c r="H15" i="2"/>
  <c r="H14" i="2"/>
  <c r="H13" i="2"/>
  <c r="H12" i="2"/>
  <c r="H11" i="2"/>
  <c r="H10" i="2"/>
  <c r="H9" i="2"/>
  <c r="H8" i="2"/>
  <c r="H7" i="2"/>
  <c r="H6" i="2"/>
  <c r="H5" i="2"/>
  <c r="H4" i="2"/>
  <c r="K12" i="4" l="1"/>
  <c r="L12" i="4"/>
  <c r="J42" i="4"/>
  <c r="K54" i="4"/>
  <c r="K42" i="4"/>
  <c r="M42" i="4"/>
  <c r="L22" i="4"/>
  <c r="J14" i="4"/>
  <c r="L42" i="4"/>
  <c r="B8" i="4"/>
  <c r="K34" i="4"/>
  <c r="M54" i="4"/>
  <c r="G16" i="5"/>
  <c r="K8" i="4"/>
  <c r="M22" i="4"/>
  <c r="G19" i="5"/>
  <c r="J32" i="4"/>
  <c r="M34" i="4"/>
  <c r="B46" i="4"/>
  <c r="G10" i="5"/>
  <c r="I19" i="5"/>
  <c r="K32" i="4"/>
  <c r="L34" i="4"/>
  <c r="F19" i="5"/>
  <c r="B9" i="4"/>
  <c r="J46" i="4"/>
  <c r="H10" i="5"/>
  <c r="L54" i="4"/>
  <c r="K46" i="4"/>
  <c r="I10" i="5"/>
  <c r="J39" i="4"/>
  <c r="D5" i="5"/>
  <c r="D15" i="5"/>
  <c r="C8" i="5"/>
  <c r="B23" i="4"/>
  <c r="L49" i="4"/>
  <c r="F17" i="5"/>
  <c r="K29" i="4"/>
  <c r="B36" i="4"/>
  <c r="M49" i="4"/>
  <c r="M62" i="4"/>
  <c r="F8" i="5"/>
  <c r="G17" i="5"/>
  <c r="J11" i="4"/>
  <c r="M11" i="4" s="1"/>
  <c r="M29" i="4"/>
  <c r="J44" i="4"/>
  <c r="K56" i="4"/>
  <c r="B15" i="5"/>
  <c r="M23" i="4"/>
  <c r="J64" i="4"/>
  <c r="M44" i="4"/>
  <c r="J52" i="4"/>
  <c r="L64" i="4"/>
  <c r="B9" i="5"/>
  <c r="B8" i="5"/>
  <c r="B6" i="4"/>
  <c r="E8" i="5"/>
  <c r="L6" i="4"/>
  <c r="J23" i="4"/>
  <c r="E5" i="5"/>
  <c r="H8" i="5"/>
  <c r="I5" i="5"/>
  <c r="C6" i="5"/>
  <c r="M16" i="4"/>
  <c r="B21" i="4"/>
  <c r="K52" i="4"/>
  <c r="M64" i="4"/>
  <c r="D6" i="5"/>
  <c r="F15" i="5"/>
  <c r="J12" i="4"/>
  <c r="J21" i="4"/>
  <c r="B32" i="4"/>
  <c r="L52" i="4"/>
  <c r="E6" i="5"/>
  <c r="G15" i="5"/>
  <c r="H19" i="5"/>
  <c r="J49" i="4"/>
  <c r="B62" i="4"/>
  <c r="D17" i="5"/>
  <c r="K49" i="4"/>
  <c r="K62" i="4"/>
  <c r="E17" i="5"/>
  <c r="B56" i="4"/>
  <c r="J36" i="4"/>
  <c r="F5" i="5"/>
  <c r="H17" i="5"/>
  <c r="B16" i="4"/>
  <c r="L23" i="4"/>
  <c r="K36" i="4"/>
  <c r="G5" i="5"/>
  <c r="I17" i="5"/>
  <c r="I8" i="5"/>
  <c r="M36" i="4"/>
  <c r="B52" i="4"/>
  <c r="M56" i="4"/>
  <c r="K64" i="4"/>
  <c r="E15" i="5"/>
  <c r="K21" i="4"/>
  <c r="L21" i="4"/>
  <c r="J62" i="4"/>
  <c r="B5" i="5"/>
  <c r="J6" i="4"/>
  <c r="C5" i="5"/>
  <c r="D8" i="5"/>
  <c r="J29" i="4"/>
  <c r="B11" i="4"/>
  <c r="L29" i="4"/>
  <c r="J56" i="4"/>
  <c r="J7" i="4"/>
  <c r="K11" i="4"/>
  <c r="J16" i="4"/>
  <c r="K44" i="4"/>
  <c r="C15" i="5"/>
  <c r="K7" i="4"/>
  <c r="K16" i="4"/>
  <c r="L44" i="4"/>
  <c r="L7" i="4"/>
  <c r="M7" i="4" s="1"/>
  <c r="F6" i="5"/>
  <c r="H15" i="5"/>
  <c r="J17" i="4"/>
  <c r="J59" i="4"/>
  <c r="G6" i="5"/>
  <c r="K17" i="4"/>
  <c r="L32" i="4"/>
  <c r="J53" i="4"/>
  <c r="K59" i="4"/>
  <c r="H6" i="5"/>
  <c r="J8" i="4"/>
  <c r="M8" i="4" s="1"/>
  <c r="L17" i="4"/>
  <c r="B26" i="4"/>
  <c r="M39" i="4"/>
  <c r="K53" i="4"/>
  <c r="L59" i="4"/>
  <c r="I6" i="5"/>
  <c r="C16" i="5"/>
  <c r="B13" i="4"/>
  <c r="M17" i="4"/>
  <c r="J26" i="4"/>
  <c r="L53" i="4"/>
  <c r="M59" i="4"/>
  <c r="D16" i="5"/>
  <c r="K13" i="4"/>
  <c r="J22" i="4"/>
  <c r="K26" i="4"/>
  <c r="D7" i="5"/>
  <c r="E16" i="5"/>
  <c r="B23" i="5"/>
  <c r="J13" i="4"/>
  <c r="M13" i="4" s="1"/>
  <c r="K22" i="4"/>
  <c r="J34" i="4"/>
  <c r="J54" i="4"/>
  <c r="F7" i="5"/>
  <c r="B13" i="5"/>
  <c r="F16" i="5"/>
  <c r="L31" i="4"/>
  <c r="J31" i="4"/>
  <c r="M31" i="4"/>
  <c r="K31" i="4"/>
  <c r="B31" i="4"/>
  <c r="J10" i="4"/>
  <c r="K10" i="4"/>
  <c r="L10" i="4"/>
  <c r="B10" i="4"/>
  <c r="B14" i="4"/>
  <c r="M37" i="4"/>
  <c r="K37" i="4"/>
  <c r="J37" i="4"/>
  <c r="B37" i="4"/>
  <c r="J61" i="4"/>
  <c r="M61" i="4"/>
  <c r="K61" i="4"/>
  <c r="L61" i="4"/>
  <c r="B61" i="4"/>
  <c r="L43" i="4"/>
  <c r="I11" i="5"/>
  <c r="G11" i="5"/>
  <c r="F11" i="5"/>
  <c r="E11" i="5"/>
  <c r="B11" i="5"/>
  <c r="B33" i="4"/>
  <c r="C11" i="5"/>
  <c r="J33" i="4"/>
  <c r="M19" i="4"/>
  <c r="L19" i="4"/>
  <c r="K19" i="4"/>
  <c r="K33" i="4"/>
  <c r="J51" i="4"/>
  <c r="L51" i="4"/>
  <c r="M51" i="4"/>
  <c r="K51" i="4"/>
  <c r="B51" i="4"/>
  <c r="H11" i="5"/>
  <c r="B20" i="5"/>
  <c r="B19" i="4"/>
  <c r="L33" i="4"/>
  <c r="J19" i="4"/>
  <c r="M40" i="4"/>
  <c r="L40" i="4"/>
  <c r="K40" i="4"/>
  <c r="B40" i="4"/>
  <c r="M12" i="4"/>
  <c r="J40" i="4"/>
  <c r="M57" i="4"/>
  <c r="K57" i="4"/>
  <c r="J57" i="4"/>
  <c r="B57" i="4"/>
  <c r="J63" i="4"/>
  <c r="M50" i="4"/>
  <c r="L50" i="4"/>
  <c r="K50" i="4"/>
  <c r="J50" i="4"/>
  <c r="D11" i="5"/>
  <c r="B63" i="4"/>
  <c r="H22" i="5"/>
  <c r="G22" i="5"/>
  <c r="F22" i="5"/>
  <c r="E22" i="5"/>
  <c r="L41" i="4"/>
  <c r="M41" i="4"/>
  <c r="J41" i="4"/>
  <c r="K41" i="4"/>
  <c r="B41" i="4"/>
  <c r="K63" i="4"/>
  <c r="C22" i="5"/>
  <c r="L63" i="4"/>
  <c r="D22" i="5"/>
  <c r="G18" i="5"/>
  <c r="I18" i="5"/>
  <c r="H18" i="5"/>
  <c r="F18" i="5"/>
  <c r="D18" i="5"/>
  <c r="C18" i="5"/>
  <c r="B18" i="5"/>
  <c r="B43" i="4"/>
  <c r="E18" i="5"/>
  <c r="J43" i="4"/>
  <c r="K43" i="4"/>
  <c r="M27" i="4"/>
  <c r="K27" i="4"/>
  <c r="J27" i="4"/>
  <c r="B27" i="4"/>
  <c r="I20" i="5"/>
  <c r="H20" i="5"/>
  <c r="F20" i="5"/>
  <c r="E20" i="5"/>
  <c r="D20" i="5"/>
  <c r="C20" i="5"/>
  <c r="M24" i="4"/>
  <c r="L24" i="4"/>
  <c r="K24" i="4"/>
  <c r="M30" i="4"/>
  <c r="L30" i="4"/>
  <c r="K30" i="4"/>
  <c r="I22" i="5"/>
  <c r="L9" i="4"/>
  <c r="M9" i="4" s="1"/>
  <c r="K9" i="4"/>
  <c r="B24" i="4"/>
  <c r="B30" i="4"/>
  <c r="B53" i="4"/>
  <c r="M60" i="4"/>
  <c r="L60" i="4"/>
  <c r="K60" i="4"/>
  <c r="L14" i="4"/>
  <c r="K14" i="4"/>
  <c r="B60" i="4"/>
  <c r="J15" i="4"/>
  <c r="B15" i="4"/>
  <c r="K15" i="4"/>
  <c r="L15" i="4"/>
  <c r="M47" i="4"/>
  <c r="K47" i="4"/>
  <c r="J47" i="4"/>
  <c r="B47" i="4"/>
  <c r="I9" i="5"/>
  <c r="H9" i="5"/>
  <c r="G9" i="5"/>
  <c r="E9" i="5"/>
  <c r="D9" i="5"/>
  <c r="C9" i="5"/>
  <c r="D14" i="5"/>
  <c r="I14" i="5"/>
  <c r="H14" i="5"/>
  <c r="F14" i="5"/>
  <c r="E14" i="5"/>
  <c r="G14" i="5"/>
  <c r="C14" i="5"/>
  <c r="B14" i="5"/>
  <c r="I12" i="5"/>
  <c r="H21" i="5"/>
  <c r="I21" i="5"/>
  <c r="B24" i="5"/>
  <c r="B7" i="5"/>
  <c r="H13" i="5"/>
  <c r="C7" i="5"/>
  <c r="B16" i="5"/>
  <c r="E7" i="5"/>
  <c r="B28" i="4"/>
  <c r="B58" i="4"/>
  <c r="J28" i="4"/>
  <c r="J38" i="4"/>
  <c r="J48" i="4"/>
  <c r="L20" i="4"/>
  <c r="L25" i="4"/>
  <c r="L28" i="4"/>
  <c r="J35" i="4"/>
  <c r="L38" i="4"/>
  <c r="J45" i="4"/>
  <c r="L48" i="4"/>
  <c r="J55" i="4"/>
  <c r="L58" i="4"/>
  <c r="J65" i="4"/>
  <c r="C10" i="5"/>
  <c r="E12" i="5"/>
  <c r="I16" i="5"/>
  <c r="B19" i="5"/>
  <c r="D21" i="5"/>
  <c r="F23" i="5"/>
  <c r="G7" i="5"/>
  <c r="J20" i="4"/>
  <c r="H7" i="5"/>
  <c r="C12" i="5"/>
  <c r="B21" i="5"/>
  <c r="K20" i="4"/>
  <c r="K25" i="4"/>
  <c r="K28" i="4"/>
  <c r="B35" i="4"/>
  <c r="K38" i="4"/>
  <c r="B45" i="4"/>
  <c r="K48" i="4"/>
  <c r="B55" i="4"/>
  <c r="K58" i="4"/>
  <c r="B65" i="4"/>
  <c r="B10" i="5"/>
  <c r="D12" i="5"/>
  <c r="C21" i="5"/>
  <c r="E23" i="5"/>
  <c r="M20" i="4"/>
  <c r="M25" i="4"/>
  <c r="K35" i="4"/>
  <c r="M38" i="4"/>
  <c r="K45" i="4"/>
  <c r="M48" i="4"/>
  <c r="K55" i="4"/>
  <c r="M58" i="4"/>
  <c r="K65" i="4"/>
  <c r="D10" i="5"/>
  <c r="F12" i="5"/>
  <c r="C19" i="5"/>
  <c r="E21" i="5"/>
  <c r="G23" i="5"/>
  <c r="B25" i="4"/>
  <c r="D23" i="5"/>
  <c r="L35" i="4"/>
  <c r="L45" i="4"/>
  <c r="L55" i="4"/>
  <c r="L65" i="4"/>
  <c r="E10" i="5"/>
  <c r="G12" i="5"/>
  <c r="B17" i="5"/>
  <c r="D19" i="5"/>
  <c r="F21" i="5"/>
  <c r="H23" i="5"/>
  <c r="B12" i="5"/>
  <c r="C23" i="5"/>
  <c r="M14" i="4" l="1"/>
  <c r="M10" i="4"/>
  <c r="I37" i="5"/>
  <c r="F34" i="5"/>
  <c r="J67" i="4"/>
  <c r="M6" i="4"/>
  <c r="F32" i="5"/>
  <c r="M15" i="4"/>
  <c r="E37" i="5"/>
  <c r="H38" i="5"/>
  <c r="G39" i="5"/>
  <c r="I38" i="5"/>
  <c r="F30" i="5"/>
  <c r="I32" i="5"/>
  <c r="C29" i="5"/>
  <c r="E32" i="5"/>
  <c r="E30" i="5"/>
  <c r="D38" i="5"/>
  <c r="G36" i="5"/>
  <c r="D39" i="5"/>
  <c r="G30" i="5"/>
  <c r="G33" i="5"/>
  <c r="D32" i="5"/>
  <c r="E35" i="5"/>
  <c r="E33" i="5"/>
  <c r="C34" i="5"/>
  <c r="I36" i="5"/>
  <c r="D36" i="5"/>
  <c r="H29" i="5"/>
  <c r="G37" i="5"/>
  <c r="D34" i="5"/>
  <c r="F35" i="5"/>
  <c r="F39" i="5"/>
  <c r="C37" i="5"/>
  <c r="F37" i="5"/>
  <c r="H34" i="5"/>
  <c r="E38" i="5"/>
  <c r="D33" i="5"/>
  <c r="I39" i="5"/>
  <c r="G34" i="5"/>
  <c r="I29" i="5"/>
  <c r="C39" i="5"/>
  <c r="I31" i="5"/>
  <c r="D29" i="5"/>
  <c r="H32" i="5"/>
  <c r="F33" i="5"/>
  <c r="C30" i="5"/>
  <c r="G29" i="5"/>
  <c r="C35" i="5"/>
  <c r="F36" i="5"/>
  <c r="E39" i="5"/>
  <c r="F31" i="5"/>
  <c r="G35" i="5"/>
  <c r="E36" i="5"/>
  <c r="H39" i="5"/>
  <c r="C38" i="5"/>
  <c r="G32" i="5"/>
  <c r="D31" i="5"/>
  <c r="C36" i="5"/>
  <c r="E31" i="5"/>
  <c r="H30" i="5"/>
  <c r="D37" i="5"/>
  <c r="H31" i="5"/>
  <c r="G38" i="5"/>
  <c r="F29" i="5"/>
  <c r="I34" i="5"/>
  <c r="I30" i="5"/>
  <c r="H33" i="5"/>
  <c r="C32" i="5"/>
  <c r="E34" i="5"/>
  <c r="F38" i="5"/>
  <c r="H35" i="5"/>
  <c r="D30" i="5"/>
  <c r="C31" i="5"/>
  <c r="G31" i="5"/>
  <c r="C33" i="5"/>
  <c r="I33" i="5"/>
  <c r="D35" i="5"/>
  <c r="E29" i="5"/>
  <c r="I35" i="5"/>
  <c r="H36" i="5"/>
  <c r="H37" i="5"/>
</calcChain>
</file>

<file path=xl/sharedStrings.xml><?xml version="1.0" encoding="utf-8"?>
<sst xmlns="http://schemas.openxmlformats.org/spreadsheetml/2006/main" count="174" uniqueCount="87">
  <si>
    <t>Restaurant Staff Shift Roster (Excel)</t>
  </si>
  <si>
    <t>Toolkit by GroupChatOn · free template · https://toolkit.groupchaton.com</t>
  </si>
  <si>
    <t>Plan the week for your kitchen and floor team on one page you can print and pin up. Set up your shifts once (morning, evening, general, split, closing) with their times and breaks, list your staff with their roles, and fill the week with shift codes from a drop-down. The roster counts each person's hours, warns when someone has no weekly off or is over their hour limit, and shows how many people are on duty in each shift and each role every day.</t>
  </si>
  <si>
    <t>Colours</t>
  </si>
  <si>
    <t>Yellow cells: type or pick here.</t>
  </si>
  <si>
    <t>Grey and white cells: calculate by themselves. Don't type over them.</t>
  </si>
  <si>
    <t>Steps</t>
  </si>
  <si>
    <t>On the Shifts sheet check the sample shifts and change the times to match your restaurant. Keep OFF (weekly off) and L (leave) as they are.</t>
  </si>
  <si>
    <t>On the Staff sheet list everyone with their role and weekly hour limit (48 is a common limit; check your state's shops and establishments rules).</t>
  </si>
  <si>
    <t>On the Roster sheet type the first day of the week (for example a Monday) in the yellow cell.</t>
  </si>
  <si>
    <t>Pick a shift code for every person on every day. Hours, days worked and offs calculate as you go.</t>
  </si>
  <si>
    <t>Check the Check column for "No weekly off" or "Over hours", and look at the Coverage sheet for days with too few people in a role.</t>
  </si>
  <si>
    <t>Print the Roster sheet (it fits A4 landscape) and pin it up, or share it as a PDF on the staff WhatsApp group. Save a copy for each week.</t>
  </si>
  <si>
    <t>Tips</t>
  </si>
  <si>
    <t>•</t>
  </si>
  <si>
    <t>Plan the busiest shifts first (Friday and Saturday dinner, Sunday lunch) and fit weekly offs around them.</t>
  </si>
  <si>
    <t>Rotate weekly offs fairly; nobody should always lose their weekend.</t>
  </si>
  <si>
    <t>A split shift (lunch and dinner with a gap) suits small restaurants, but make sure the gap is real rest.</t>
  </si>
  <si>
    <t>Keep at least one person with food safety training on every shift.</t>
  </si>
  <si>
    <t>Full guide, questions and answers, and more free templates:</t>
  </si>
  <si>
    <t>https://toolkit.groupchaton.com/restaurant/rest-shift-roster-excel/</t>
  </si>
  <si>
    <t>Designed &amp; Developed by: Nivesh Sahayak</t>
  </si>
  <si>
    <t>Free to use for your own work and your clients' work. Please don't sell or re-publish this file. The calculations are a help, not professional advice: check figures, tax rates and rules before you rely on them.</t>
  </si>
  <si>
    <t>Shifts</t>
  </si>
  <si>
    <t>Times in 24-hour format (17:00). A shift that ends after midnight is fine. Use Start 2 / End 2 for split shifts.</t>
  </si>
  <si>
    <t>Code</t>
  </si>
  <si>
    <t>Shift name</t>
  </si>
  <si>
    <t>Start</t>
  </si>
  <si>
    <t>End</t>
  </si>
  <si>
    <t>Start 2</t>
  </si>
  <si>
    <t>End 2</t>
  </si>
  <si>
    <t>Break (min)</t>
  </si>
  <si>
    <t>Paid hours</t>
  </si>
  <si>
    <t>M</t>
  </si>
  <si>
    <t>Morning</t>
  </si>
  <si>
    <t>G</t>
  </si>
  <si>
    <t>General</t>
  </si>
  <si>
    <t>E</t>
  </si>
  <si>
    <t>Evening</t>
  </si>
  <si>
    <t>S</t>
  </si>
  <si>
    <t>Split (lunch + dinner)</t>
  </si>
  <si>
    <t>N</t>
  </si>
  <si>
    <t>Closing</t>
  </si>
  <si>
    <t>OFF</t>
  </si>
  <si>
    <t>Weekly off</t>
  </si>
  <si>
    <t>L</t>
  </si>
  <si>
    <t>Leave</t>
  </si>
  <si>
    <t>Staff</t>
  </si>
  <si>
    <t>Weekly hour limit: 48 is common; check your state's shops and establishments rules.</t>
  </si>
  <si>
    <t>Name</t>
  </si>
  <si>
    <t>Role</t>
  </si>
  <si>
    <t>Phone</t>
  </si>
  <si>
    <t>Weekly hour limit</t>
  </si>
  <si>
    <t>Rakesh Kumar</t>
  </si>
  <si>
    <t>Head chef</t>
  </si>
  <si>
    <t>Sunil Thapa</t>
  </si>
  <si>
    <t>Cook</t>
  </si>
  <si>
    <t>Imran Ali</t>
  </si>
  <si>
    <t>Tandoor cook</t>
  </si>
  <si>
    <t>Geeta Devi</t>
  </si>
  <si>
    <t>Helper</t>
  </si>
  <si>
    <t>Manoj Yadav</t>
  </si>
  <si>
    <t>Dishwasher</t>
  </si>
  <si>
    <t>Priya Nair</t>
  </si>
  <si>
    <t>Captain</t>
  </si>
  <si>
    <t>Aman Singh</t>
  </si>
  <si>
    <t>Steward</t>
  </si>
  <si>
    <t>Rohit Verma</t>
  </si>
  <si>
    <t>Neha Arora</t>
  </si>
  <si>
    <t>Cashier</t>
  </si>
  <si>
    <t>Vikas Rawat</t>
  </si>
  <si>
    <t>Delivery rider</t>
  </si>
  <si>
    <t>Weekly staff roster</t>
  </si>
  <si>
    <t>Pick a shift code for each person and day. Legend on the right.</t>
  </si>
  <si>
    <t>Week starting</t>
  </si>
  <si>
    <t>Hours</t>
  </si>
  <si>
    <t>Days on</t>
  </si>
  <si>
    <t>Offs</t>
  </si>
  <si>
    <t>Check</t>
  </si>
  <si>
    <t>Shift and time</t>
  </si>
  <si>
    <t>Total hours</t>
  </si>
  <si>
    <t>Coverage: people on duty</t>
  </si>
  <si>
    <t>Shift</t>
  </si>
  <si>
    <t>On duty (all shifts)</t>
  </si>
  <si>
    <t>Role on duty</t>
  </si>
  <si>
    <t>Manager</t>
  </si>
  <si>
    <t>Cleaner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</si>
</sst>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ddd\ dd\-mm\-yyyy"/>
    <numFmt numFmtId="166" formatCode="ddd\ dd\-mmm"/>
    <numFmt numFmtId="167" formatCode="0;;&quot;–&quot;"/>
  </numFmts>
  <fonts count="13"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sz val="9"/>
      <color rgb="FF14213D"/>
      <name val="Calibri"/>
    </font>
    <font>
      <sz val="10"/>
      <color rgb="FF55607A"/>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32">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10" fillId="4" borderId="1" xfId="0" applyFont="1" applyFill="1" applyBorder="1" applyAlignment="1">
      <alignment horizontal="center" vertical="center" wrapText="1"/>
    </xf>
    <xf numFmtId="0" fontId="0" fillId="2" borderId="1" xfId="0" applyFill="1" applyBorder="1" applyProtection="1">
      <protection locked="0"/>
    </xf>
    <xf numFmtId="20" fontId="0" fillId="2" borderId="1" xfId="0" applyNumberFormat="1" applyFill="1" applyBorder="1" applyProtection="1">
      <protection locked="0"/>
    </xf>
    <xf numFmtId="164" fontId="0" fillId="3" borderId="1" xfId="0" applyNumberFormat="1" applyFill="1" applyBorder="1"/>
    <xf numFmtId="0" fontId="6" fillId="0" borderId="0" xfId="0" applyFont="1"/>
    <xf numFmtId="166" fontId="10" fillId="4" borderId="1" xfId="0" applyNumberFormat="1" applyFont="1" applyFill="1" applyBorder="1" applyAlignment="1">
      <alignment horizontal="center" vertical="center" wrapText="1"/>
    </xf>
    <xf numFmtId="0" fontId="0" fillId="0" borderId="1" xfId="0" applyBorder="1"/>
    <xf numFmtId="0" fontId="11" fillId="0" borderId="1" xfId="0" applyFont="1" applyBorder="1"/>
    <xf numFmtId="0" fontId="0" fillId="2" borderId="1" xfId="0" applyFill="1" applyBorder="1" applyAlignment="1" applyProtection="1">
      <alignment horizontal="center" vertical="center"/>
      <protection locked="0"/>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6" fillId="0" borderId="1" xfId="0" applyFont="1" applyBorder="1" applyAlignment="1">
      <alignment horizontal="center" vertical="center"/>
    </xf>
    <xf numFmtId="0" fontId="6" fillId="5" borderId="1" xfId="0" applyFont="1" applyFill="1" applyBorder="1"/>
    <xf numFmtId="164" fontId="6" fillId="5" borderId="1" xfId="0" applyNumberFormat="1" applyFont="1" applyFill="1" applyBorder="1" applyAlignment="1">
      <alignment horizontal="center" vertical="center"/>
    </xf>
    <xf numFmtId="0" fontId="12" fillId="0" borderId="0" xfId="0" applyFont="1"/>
    <xf numFmtId="167" fontId="0" fillId="3" borderId="1" xfId="0" applyNumberFormat="1" applyFill="1" applyBorder="1" applyAlignment="1">
      <alignment horizontal="center" vertical="center"/>
    </xf>
    <xf numFmtId="0" fontId="0" fillId="5" borderId="1" xfId="0" applyFill="1" applyBorder="1"/>
    <xf numFmtId="1" fontId="6" fillId="5" borderId="1" xfId="0" applyNumberFormat="1" applyFont="1" applyFill="1" applyBorder="1" applyAlignment="1">
      <alignment horizontal="center" vertical="center"/>
    </xf>
    <xf numFmtId="165" fontId="0" fillId="2" borderId="1" xfId="0" applyNumberFormat="1" applyFill="1" applyBorder="1" applyAlignment="1" applyProtection="1">
      <alignment horizontal="left" vertical="center"/>
      <protection locked="0"/>
    </xf>
    <xf numFmtId="0" fontId="0" fillId="0" borderId="0" xfId="0"/>
  </cellXfs>
  <cellStyles count="1">
    <cellStyle name="Normal" xfId="0" builtinId="0"/>
  </cellStyles>
  <dxfs count="4">
    <dxf>
      <fill>
        <patternFill patternType="solid">
          <fgColor rgb="FFFECACA"/>
        </patternFill>
      </fill>
    </dxf>
    <dxf>
      <font>
        <b/>
        <color rgb="FFB91C1C"/>
      </font>
      <fill>
        <patternFill patternType="solid">
          <fgColor rgb="FFFECACA"/>
        </patternFill>
      </fill>
    </dxf>
    <dxf>
      <font>
        <b/>
        <color rgb="FFC2410C"/>
      </font>
      <fill>
        <patternFill patternType="solid">
          <fgColor rgb="FFFFEDD5"/>
        </patternFill>
      </fill>
    </dxf>
    <dxf>
      <font>
        <color rgb="FF64748B"/>
      </font>
      <fill>
        <patternFill patternType="solid">
          <fgColor rgb="FFE2E8F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restaurant/rest-shift-roster-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8"/>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30" customHeight="1" x14ac:dyDescent="0.3">
      <c r="A12" s="7">
        <v>2</v>
      </c>
      <c r="B12" s="3" t="s">
        <v>8</v>
      </c>
    </row>
    <row r="13" spans="1:2" ht="18" customHeight="1" x14ac:dyDescent="0.3">
      <c r="A13" s="7">
        <v>3</v>
      </c>
      <c r="B13" s="3" t="s">
        <v>9</v>
      </c>
    </row>
    <row r="14" spans="1:2" ht="30" customHeight="1" x14ac:dyDescent="0.3">
      <c r="A14" s="7">
        <v>4</v>
      </c>
      <c r="B14" s="3" t="s">
        <v>10</v>
      </c>
    </row>
    <row r="15" spans="1:2" ht="30" customHeight="1" x14ac:dyDescent="0.3">
      <c r="A15" s="7">
        <v>5</v>
      </c>
      <c r="B15" s="3" t="s">
        <v>11</v>
      </c>
    </row>
    <row r="16" spans="1:2" ht="30" customHeight="1" x14ac:dyDescent="0.3">
      <c r="A16" s="7">
        <v>6</v>
      </c>
      <c r="B16" s="3" t="s">
        <v>12</v>
      </c>
    </row>
    <row r="18" spans="1:2" ht="18" customHeight="1" x14ac:dyDescent="0.3">
      <c r="B18" s="4" t="s">
        <v>13</v>
      </c>
    </row>
    <row r="19" spans="1:2" ht="30" customHeight="1" x14ac:dyDescent="0.3">
      <c r="A19" t="s">
        <v>14</v>
      </c>
      <c r="B19" s="3" t="s">
        <v>15</v>
      </c>
    </row>
    <row r="20" spans="1:2" ht="18" customHeight="1" x14ac:dyDescent="0.3">
      <c r="A20" t="s">
        <v>14</v>
      </c>
      <c r="B20" s="3" t="s">
        <v>16</v>
      </c>
    </row>
    <row r="21" spans="1:2" ht="30" customHeight="1" x14ac:dyDescent="0.3">
      <c r="A21" t="s">
        <v>14</v>
      </c>
      <c r="B21" s="3" t="s">
        <v>17</v>
      </c>
    </row>
    <row r="22" spans="1:2" ht="18" customHeight="1" x14ac:dyDescent="0.3">
      <c r="A22" t="s">
        <v>14</v>
      </c>
      <c r="B22" s="3" t="s">
        <v>18</v>
      </c>
    </row>
    <row r="24" spans="1:2" ht="18" customHeight="1" x14ac:dyDescent="0.3">
      <c r="B24" s="8" t="s">
        <v>19</v>
      </c>
    </row>
    <row r="25" spans="1:2" x14ac:dyDescent="0.3">
      <c r="B25" s="9" t="s">
        <v>20</v>
      </c>
    </row>
    <row r="27" spans="1:2" x14ac:dyDescent="0.3">
      <c r="B27" s="10" t="s">
        <v>21</v>
      </c>
    </row>
    <row r="28" spans="1:2" ht="45" customHeight="1" x14ac:dyDescent="0.3">
      <c r="B28" s="11" t="s">
        <v>22</v>
      </c>
    </row>
  </sheetData>
  <hyperlinks>
    <hyperlink ref="B25" r:id="rId1" xr:uid="{00000000-0004-0000-0000-000000000000}"/>
    <hyperlink ref="B27"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3"/>
  <sheetViews>
    <sheetView showGridLines="0" workbookViewId="0"/>
  </sheetViews>
  <sheetFormatPr defaultRowHeight="14.4" x14ac:dyDescent="0.3"/>
  <cols>
    <col min="1" max="1" width="9" customWidth="1"/>
    <col min="2" max="2" width="26" customWidth="1"/>
    <col min="3" max="6" width="9" customWidth="1"/>
    <col min="7" max="8" width="11" customWidth="1"/>
  </cols>
  <sheetData>
    <row r="1" spans="1:8" ht="25.95" customHeight="1" x14ac:dyDescent="0.4">
      <c r="A1" s="1" t="s">
        <v>23</v>
      </c>
    </row>
    <row r="2" spans="1:8" x14ac:dyDescent="0.3">
      <c r="A2" s="2" t="s">
        <v>24</v>
      </c>
    </row>
    <row r="3" spans="1:8" ht="31.95" customHeight="1" x14ac:dyDescent="0.3">
      <c r="A3" s="12" t="s">
        <v>25</v>
      </c>
      <c r="B3" s="12" t="s">
        <v>26</v>
      </c>
      <c r="C3" s="12" t="s">
        <v>27</v>
      </c>
      <c r="D3" s="12" t="s">
        <v>28</v>
      </c>
      <c r="E3" s="12" t="s">
        <v>29</v>
      </c>
      <c r="F3" s="12" t="s">
        <v>30</v>
      </c>
      <c r="G3" s="12" t="s">
        <v>31</v>
      </c>
      <c r="H3" s="12" t="s">
        <v>32</v>
      </c>
    </row>
    <row r="4" spans="1:8" x14ac:dyDescent="0.3">
      <c r="A4" s="13" t="s">
        <v>33</v>
      </c>
      <c r="B4" s="13" t="s">
        <v>34</v>
      </c>
      <c r="C4" s="14">
        <v>0.29166666666666669</v>
      </c>
      <c r="D4" s="14">
        <v>0.625</v>
      </c>
      <c r="E4" s="14"/>
      <c r="F4" s="14"/>
      <c r="G4" s="13">
        <v>30</v>
      </c>
      <c r="H4" s="15">
        <f t="shared" ref="H4:H23" si="0">IF($A4="","",IF(OR($C4="",$D4=""),0,ROUND(MOD($D4-$C4,1)*24+IF(OR($E4="",$F4=""),0,MOD($F4-$E4,1)*24)-N($G4)/60,2)))</f>
        <v>7.5</v>
      </c>
    </row>
    <row r="5" spans="1:8" x14ac:dyDescent="0.3">
      <c r="A5" s="13" t="s">
        <v>35</v>
      </c>
      <c r="B5" s="13" t="s">
        <v>36</v>
      </c>
      <c r="C5" s="14">
        <v>0.41666666666666669</v>
      </c>
      <c r="D5" s="14">
        <v>0.79166666666666663</v>
      </c>
      <c r="E5" s="14"/>
      <c r="F5" s="14"/>
      <c r="G5" s="13">
        <v>60</v>
      </c>
      <c r="H5" s="15">
        <f t="shared" si="0"/>
        <v>8</v>
      </c>
    </row>
    <row r="6" spans="1:8" x14ac:dyDescent="0.3">
      <c r="A6" s="13" t="s">
        <v>37</v>
      </c>
      <c r="B6" s="13" t="s">
        <v>38</v>
      </c>
      <c r="C6" s="14">
        <v>0.625</v>
      </c>
      <c r="D6" s="14">
        <v>0.97916666666666663</v>
      </c>
      <c r="E6" s="14"/>
      <c r="F6" s="14"/>
      <c r="G6" s="13">
        <v>30</v>
      </c>
      <c r="H6" s="15">
        <f t="shared" si="0"/>
        <v>8</v>
      </c>
    </row>
    <row r="7" spans="1:8" x14ac:dyDescent="0.3">
      <c r="A7" s="13" t="s">
        <v>39</v>
      </c>
      <c r="B7" s="13" t="s">
        <v>40</v>
      </c>
      <c r="C7" s="14">
        <v>0.4375</v>
      </c>
      <c r="D7" s="14">
        <v>0.625</v>
      </c>
      <c r="E7" s="14">
        <v>0.77083333333333337</v>
      </c>
      <c r="F7" s="14">
        <v>0.95833333333333337</v>
      </c>
      <c r="G7" s="13">
        <v>0</v>
      </c>
      <c r="H7" s="15">
        <f t="shared" si="0"/>
        <v>9</v>
      </c>
    </row>
    <row r="8" spans="1:8" x14ac:dyDescent="0.3">
      <c r="A8" s="13" t="s">
        <v>41</v>
      </c>
      <c r="B8" s="13" t="s">
        <v>42</v>
      </c>
      <c r="C8" s="14">
        <v>0.70833333333333337</v>
      </c>
      <c r="D8" s="14">
        <v>4.1666666666666657E-2</v>
      </c>
      <c r="E8" s="14"/>
      <c r="F8" s="14"/>
      <c r="G8" s="13">
        <v>30</v>
      </c>
      <c r="H8" s="15">
        <f t="shared" si="0"/>
        <v>7.5</v>
      </c>
    </row>
    <row r="9" spans="1:8" x14ac:dyDescent="0.3">
      <c r="A9" s="13" t="s">
        <v>43</v>
      </c>
      <c r="B9" s="13" t="s">
        <v>44</v>
      </c>
      <c r="C9" s="14"/>
      <c r="D9" s="14"/>
      <c r="E9" s="14"/>
      <c r="F9" s="14"/>
      <c r="G9" s="13"/>
      <c r="H9" s="15">
        <f t="shared" si="0"/>
        <v>0</v>
      </c>
    </row>
    <row r="10" spans="1:8" x14ac:dyDescent="0.3">
      <c r="A10" s="13" t="s">
        <v>45</v>
      </c>
      <c r="B10" s="13" t="s">
        <v>46</v>
      </c>
      <c r="C10" s="14"/>
      <c r="D10" s="14"/>
      <c r="E10" s="14"/>
      <c r="F10" s="14"/>
      <c r="G10" s="13"/>
      <c r="H10" s="15">
        <f t="shared" si="0"/>
        <v>0</v>
      </c>
    </row>
    <row r="11" spans="1:8" x14ac:dyDescent="0.3">
      <c r="A11" s="13"/>
      <c r="B11" s="13"/>
      <c r="C11" s="14"/>
      <c r="D11" s="14"/>
      <c r="E11" s="14"/>
      <c r="F11" s="14"/>
      <c r="G11" s="13"/>
      <c r="H11" s="15" t="str">
        <f t="shared" si="0"/>
        <v/>
      </c>
    </row>
    <row r="12" spans="1:8" x14ac:dyDescent="0.3">
      <c r="A12" s="13"/>
      <c r="B12" s="13"/>
      <c r="C12" s="14"/>
      <c r="D12" s="14"/>
      <c r="E12" s="14"/>
      <c r="F12" s="14"/>
      <c r="G12" s="13"/>
      <c r="H12" s="15" t="str">
        <f t="shared" si="0"/>
        <v/>
      </c>
    </row>
    <row r="13" spans="1:8" x14ac:dyDescent="0.3">
      <c r="A13" s="13"/>
      <c r="B13" s="13"/>
      <c r="C13" s="14"/>
      <c r="D13" s="14"/>
      <c r="E13" s="14"/>
      <c r="F13" s="14"/>
      <c r="G13" s="13"/>
      <c r="H13" s="15" t="str">
        <f t="shared" si="0"/>
        <v/>
      </c>
    </row>
    <row r="14" spans="1:8" x14ac:dyDescent="0.3">
      <c r="A14" s="13"/>
      <c r="B14" s="13"/>
      <c r="C14" s="14"/>
      <c r="D14" s="14"/>
      <c r="E14" s="14"/>
      <c r="F14" s="14"/>
      <c r="G14" s="13"/>
      <c r="H14" s="15" t="str">
        <f t="shared" si="0"/>
        <v/>
      </c>
    </row>
    <row r="15" spans="1:8" x14ac:dyDescent="0.3">
      <c r="A15" s="13"/>
      <c r="B15" s="13"/>
      <c r="C15" s="14"/>
      <c r="D15" s="14"/>
      <c r="E15" s="14"/>
      <c r="F15" s="14"/>
      <c r="G15" s="13"/>
      <c r="H15" s="15" t="str">
        <f t="shared" si="0"/>
        <v/>
      </c>
    </row>
    <row r="16" spans="1:8" x14ac:dyDescent="0.3">
      <c r="A16" s="13"/>
      <c r="B16" s="13"/>
      <c r="C16" s="14"/>
      <c r="D16" s="14"/>
      <c r="E16" s="14"/>
      <c r="F16" s="14"/>
      <c r="G16" s="13"/>
      <c r="H16" s="15" t="str">
        <f t="shared" si="0"/>
        <v/>
      </c>
    </row>
    <row r="17" spans="1:8" x14ac:dyDescent="0.3">
      <c r="A17" s="13"/>
      <c r="B17" s="13"/>
      <c r="C17" s="14"/>
      <c r="D17" s="14"/>
      <c r="E17" s="14"/>
      <c r="F17" s="14"/>
      <c r="G17" s="13"/>
      <c r="H17" s="15" t="str">
        <f t="shared" si="0"/>
        <v/>
      </c>
    </row>
    <row r="18" spans="1:8" x14ac:dyDescent="0.3">
      <c r="A18" s="13"/>
      <c r="B18" s="13"/>
      <c r="C18" s="14"/>
      <c r="D18" s="14"/>
      <c r="E18" s="14"/>
      <c r="F18" s="14"/>
      <c r="G18" s="13"/>
      <c r="H18" s="15" t="str">
        <f t="shared" si="0"/>
        <v/>
      </c>
    </row>
    <row r="19" spans="1:8" x14ac:dyDescent="0.3">
      <c r="A19" s="13"/>
      <c r="B19" s="13"/>
      <c r="C19" s="14"/>
      <c r="D19" s="14"/>
      <c r="E19" s="14"/>
      <c r="F19" s="14"/>
      <c r="G19" s="13"/>
      <c r="H19" s="15" t="str">
        <f t="shared" si="0"/>
        <v/>
      </c>
    </row>
    <row r="20" spans="1:8" x14ac:dyDescent="0.3">
      <c r="A20" s="13"/>
      <c r="B20" s="13"/>
      <c r="C20" s="14"/>
      <c r="D20" s="14"/>
      <c r="E20" s="14"/>
      <c r="F20" s="14"/>
      <c r="G20" s="13"/>
      <c r="H20" s="15" t="str">
        <f t="shared" si="0"/>
        <v/>
      </c>
    </row>
    <row r="21" spans="1:8" x14ac:dyDescent="0.3">
      <c r="A21" s="13"/>
      <c r="B21" s="13"/>
      <c r="C21" s="14"/>
      <c r="D21" s="14"/>
      <c r="E21" s="14"/>
      <c r="F21" s="14"/>
      <c r="G21" s="13"/>
      <c r="H21" s="15" t="str">
        <f t="shared" si="0"/>
        <v/>
      </c>
    </row>
    <row r="22" spans="1:8" x14ac:dyDescent="0.3">
      <c r="A22" s="13"/>
      <c r="B22" s="13"/>
      <c r="C22" s="14"/>
      <c r="D22" s="14"/>
      <c r="E22" s="14"/>
      <c r="F22" s="14"/>
      <c r="G22" s="13"/>
      <c r="H22" s="15" t="str">
        <f t="shared" si="0"/>
        <v/>
      </c>
    </row>
    <row r="23" spans="1:8" x14ac:dyDescent="0.3">
      <c r="A23" s="13"/>
      <c r="B23" s="13"/>
      <c r="C23" s="14"/>
      <c r="D23" s="14"/>
      <c r="E23" s="14"/>
      <c r="F23" s="14"/>
      <c r="G23" s="13"/>
      <c r="H23" s="15" t="str">
        <f t="shared" si="0"/>
        <v/>
      </c>
    </row>
  </sheetData>
  <sheetProtection sheet="1" formatCells="0" formatColumns="0" formatRows="0" sort="0" autoFilter="0"/>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63"/>
  <sheetViews>
    <sheetView showGridLines="0" workbookViewId="0"/>
  </sheetViews>
  <sheetFormatPr defaultRowHeight="14.4" x14ac:dyDescent="0.3"/>
  <cols>
    <col min="1" max="1" width="24" customWidth="1"/>
    <col min="2" max="2" width="16" customWidth="1"/>
    <col min="3" max="3" width="15" customWidth="1"/>
    <col min="4" max="4" width="14" customWidth="1"/>
  </cols>
  <sheetData>
    <row r="1" spans="1:4" ht="25.95" customHeight="1" x14ac:dyDescent="0.4">
      <c r="A1" s="1" t="s">
        <v>47</v>
      </c>
    </row>
    <row r="2" spans="1:4" x14ac:dyDescent="0.3">
      <c r="A2" s="2" t="s">
        <v>48</v>
      </c>
    </row>
    <row r="3" spans="1:4" ht="31.95" customHeight="1" x14ac:dyDescent="0.3">
      <c r="A3" s="12" t="s">
        <v>49</v>
      </c>
      <c r="B3" s="12" t="s">
        <v>50</v>
      </c>
      <c r="C3" s="12" t="s">
        <v>51</v>
      </c>
      <c r="D3" s="12" t="s">
        <v>52</v>
      </c>
    </row>
    <row r="4" spans="1:4" x14ac:dyDescent="0.3">
      <c r="A4" s="13" t="s">
        <v>53</v>
      </c>
      <c r="B4" s="13" t="s">
        <v>54</v>
      </c>
      <c r="C4" s="13"/>
      <c r="D4" s="13">
        <v>48</v>
      </c>
    </row>
    <row r="5" spans="1:4" x14ac:dyDescent="0.3">
      <c r="A5" s="13" t="s">
        <v>55</v>
      </c>
      <c r="B5" s="13" t="s">
        <v>56</v>
      </c>
      <c r="C5" s="13"/>
      <c r="D5" s="13">
        <v>48</v>
      </c>
    </row>
    <row r="6" spans="1:4" x14ac:dyDescent="0.3">
      <c r="A6" s="13" t="s">
        <v>57</v>
      </c>
      <c r="B6" s="13" t="s">
        <v>58</v>
      </c>
      <c r="C6" s="13"/>
      <c r="D6" s="13">
        <v>48</v>
      </c>
    </row>
    <row r="7" spans="1:4" x14ac:dyDescent="0.3">
      <c r="A7" s="13" t="s">
        <v>59</v>
      </c>
      <c r="B7" s="13" t="s">
        <v>60</v>
      </c>
      <c r="C7" s="13"/>
      <c r="D7" s="13">
        <v>48</v>
      </c>
    </row>
    <row r="8" spans="1:4" x14ac:dyDescent="0.3">
      <c r="A8" s="13" t="s">
        <v>61</v>
      </c>
      <c r="B8" s="13" t="s">
        <v>62</v>
      </c>
      <c r="C8" s="13"/>
      <c r="D8" s="13">
        <v>48</v>
      </c>
    </row>
    <row r="9" spans="1:4" x14ac:dyDescent="0.3">
      <c r="A9" s="13" t="s">
        <v>63</v>
      </c>
      <c r="B9" s="13" t="s">
        <v>64</v>
      </c>
      <c r="C9" s="13"/>
      <c r="D9" s="13">
        <v>48</v>
      </c>
    </row>
    <row r="10" spans="1:4" x14ac:dyDescent="0.3">
      <c r="A10" s="13" t="s">
        <v>65</v>
      </c>
      <c r="B10" s="13" t="s">
        <v>66</v>
      </c>
      <c r="C10" s="13"/>
      <c r="D10" s="13">
        <v>48</v>
      </c>
    </row>
    <row r="11" spans="1:4" x14ac:dyDescent="0.3">
      <c r="A11" s="13" t="s">
        <v>67</v>
      </c>
      <c r="B11" s="13" t="s">
        <v>66</v>
      </c>
      <c r="C11" s="13"/>
      <c r="D11" s="13">
        <v>48</v>
      </c>
    </row>
    <row r="12" spans="1:4" x14ac:dyDescent="0.3">
      <c r="A12" s="13" t="s">
        <v>68</v>
      </c>
      <c r="B12" s="13" t="s">
        <v>69</v>
      </c>
      <c r="C12" s="13"/>
      <c r="D12" s="13">
        <v>48</v>
      </c>
    </row>
    <row r="13" spans="1:4" x14ac:dyDescent="0.3">
      <c r="A13" s="13" t="s">
        <v>70</v>
      </c>
      <c r="B13" s="13" t="s">
        <v>71</v>
      </c>
      <c r="C13" s="13"/>
      <c r="D13" s="13">
        <v>48</v>
      </c>
    </row>
    <row r="14" spans="1:4" x14ac:dyDescent="0.3">
      <c r="A14" s="13"/>
      <c r="B14" s="13"/>
      <c r="C14" s="13"/>
      <c r="D14" s="13"/>
    </row>
    <row r="15" spans="1:4" x14ac:dyDescent="0.3">
      <c r="A15" s="13"/>
      <c r="B15" s="13"/>
      <c r="C15" s="13"/>
      <c r="D15" s="13"/>
    </row>
    <row r="16" spans="1:4" x14ac:dyDescent="0.3">
      <c r="A16" s="13"/>
      <c r="B16" s="13"/>
      <c r="C16" s="13"/>
      <c r="D16" s="13"/>
    </row>
    <row r="17" spans="1:4" x14ac:dyDescent="0.3">
      <c r="A17" s="13"/>
      <c r="B17" s="13"/>
      <c r="C17" s="13"/>
      <c r="D17" s="13"/>
    </row>
    <row r="18" spans="1:4" x14ac:dyDescent="0.3">
      <c r="A18" s="13"/>
      <c r="B18" s="13"/>
      <c r="C18" s="13"/>
      <c r="D18" s="13"/>
    </row>
    <row r="19" spans="1:4" x14ac:dyDescent="0.3">
      <c r="A19" s="13"/>
      <c r="B19" s="13"/>
      <c r="C19" s="13"/>
      <c r="D19" s="13"/>
    </row>
    <row r="20" spans="1:4" x14ac:dyDescent="0.3">
      <c r="A20" s="13"/>
      <c r="B20" s="13"/>
      <c r="C20" s="13"/>
      <c r="D20" s="13"/>
    </row>
    <row r="21" spans="1:4" x14ac:dyDescent="0.3">
      <c r="A21" s="13"/>
      <c r="B21" s="13"/>
      <c r="C21" s="13"/>
      <c r="D21" s="13"/>
    </row>
    <row r="22" spans="1:4" x14ac:dyDescent="0.3">
      <c r="A22" s="13"/>
      <c r="B22" s="13"/>
      <c r="C22" s="13"/>
      <c r="D22" s="13"/>
    </row>
    <row r="23" spans="1:4" x14ac:dyDescent="0.3">
      <c r="A23" s="13"/>
      <c r="B23" s="13"/>
      <c r="C23" s="13"/>
      <c r="D23" s="13"/>
    </row>
    <row r="24" spans="1:4" x14ac:dyDescent="0.3">
      <c r="A24" s="13"/>
      <c r="B24" s="13"/>
      <c r="C24" s="13"/>
      <c r="D24" s="13"/>
    </row>
    <row r="25" spans="1:4" x14ac:dyDescent="0.3">
      <c r="A25" s="13"/>
      <c r="B25" s="13"/>
      <c r="C25" s="13"/>
      <c r="D25" s="13"/>
    </row>
    <row r="26" spans="1:4" x14ac:dyDescent="0.3">
      <c r="A26" s="13"/>
      <c r="B26" s="13"/>
      <c r="C26" s="13"/>
      <c r="D26" s="13"/>
    </row>
    <row r="27" spans="1:4" x14ac:dyDescent="0.3">
      <c r="A27" s="13"/>
      <c r="B27" s="13"/>
      <c r="C27" s="13"/>
      <c r="D27" s="13"/>
    </row>
    <row r="28" spans="1:4" x14ac:dyDescent="0.3">
      <c r="A28" s="13"/>
      <c r="B28" s="13"/>
      <c r="C28" s="13"/>
      <c r="D28" s="13"/>
    </row>
    <row r="29" spans="1:4" x14ac:dyDescent="0.3">
      <c r="A29" s="13"/>
      <c r="B29" s="13"/>
      <c r="C29" s="13"/>
      <c r="D29" s="13"/>
    </row>
    <row r="30" spans="1:4" x14ac:dyDescent="0.3">
      <c r="A30" s="13"/>
      <c r="B30" s="13"/>
      <c r="C30" s="13"/>
      <c r="D30" s="13"/>
    </row>
    <row r="31" spans="1:4" x14ac:dyDescent="0.3">
      <c r="A31" s="13"/>
      <c r="B31" s="13"/>
      <c r="C31" s="13"/>
      <c r="D31" s="13"/>
    </row>
    <row r="32" spans="1:4" x14ac:dyDescent="0.3">
      <c r="A32" s="13"/>
      <c r="B32" s="13"/>
      <c r="C32" s="13"/>
      <c r="D32" s="13"/>
    </row>
    <row r="33" spans="1:4" x14ac:dyDescent="0.3">
      <c r="A33" s="13"/>
      <c r="B33" s="13"/>
      <c r="C33" s="13"/>
      <c r="D33" s="13"/>
    </row>
    <row r="34" spans="1:4" x14ac:dyDescent="0.3">
      <c r="A34" s="13"/>
      <c r="B34" s="13"/>
      <c r="C34" s="13"/>
      <c r="D34" s="13"/>
    </row>
    <row r="35" spans="1:4" x14ac:dyDescent="0.3">
      <c r="A35" s="13"/>
      <c r="B35" s="13"/>
      <c r="C35" s="13"/>
      <c r="D35" s="13"/>
    </row>
    <row r="36" spans="1:4" x14ac:dyDescent="0.3">
      <c r="A36" s="13"/>
      <c r="B36" s="13"/>
      <c r="C36" s="13"/>
      <c r="D36" s="13"/>
    </row>
    <row r="37" spans="1:4" x14ac:dyDescent="0.3">
      <c r="A37" s="13"/>
      <c r="B37" s="13"/>
      <c r="C37" s="13"/>
      <c r="D37" s="13"/>
    </row>
    <row r="38" spans="1:4" x14ac:dyDescent="0.3">
      <c r="A38" s="13"/>
      <c r="B38" s="13"/>
      <c r="C38" s="13"/>
      <c r="D38" s="13"/>
    </row>
    <row r="39" spans="1:4" x14ac:dyDescent="0.3">
      <c r="A39" s="13"/>
      <c r="B39" s="13"/>
      <c r="C39" s="13"/>
      <c r="D39" s="13"/>
    </row>
    <row r="40" spans="1:4" x14ac:dyDescent="0.3">
      <c r="A40" s="13"/>
      <c r="B40" s="13"/>
      <c r="C40" s="13"/>
      <c r="D40" s="13"/>
    </row>
    <row r="41" spans="1:4" x14ac:dyDescent="0.3">
      <c r="A41" s="13"/>
      <c r="B41" s="13"/>
      <c r="C41" s="13"/>
      <c r="D41" s="13"/>
    </row>
    <row r="42" spans="1:4" x14ac:dyDescent="0.3">
      <c r="A42" s="13"/>
      <c r="B42" s="13"/>
      <c r="C42" s="13"/>
      <c r="D42" s="13"/>
    </row>
    <row r="43" spans="1:4" x14ac:dyDescent="0.3">
      <c r="A43" s="13"/>
      <c r="B43" s="13"/>
      <c r="C43" s="13"/>
      <c r="D43" s="13"/>
    </row>
    <row r="44" spans="1:4" x14ac:dyDescent="0.3">
      <c r="A44" s="13"/>
      <c r="B44" s="13"/>
      <c r="C44" s="13"/>
      <c r="D44" s="13"/>
    </row>
    <row r="45" spans="1:4" x14ac:dyDescent="0.3">
      <c r="A45" s="13"/>
      <c r="B45" s="13"/>
      <c r="C45" s="13"/>
      <c r="D45" s="13"/>
    </row>
    <row r="46" spans="1:4" x14ac:dyDescent="0.3">
      <c r="A46" s="13"/>
      <c r="B46" s="13"/>
      <c r="C46" s="13"/>
      <c r="D46" s="13"/>
    </row>
    <row r="47" spans="1:4" x14ac:dyDescent="0.3">
      <c r="A47" s="13"/>
      <c r="B47" s="13"/>
      <c r="C47" s="13"/>
      <c r="D47" s="13"/>
    </row>
    <row r="48" spans="1:4" x14ac:dyDescent="0.3">
      <c r="A48" s="13"/>
      <c r="B48" s="13"/>
      <c r="C48" s="13"/>
      <c r="D48" s="13"/>
    </row>
    <row r="49" spans="1:4" x14ac:dyDescent="0.3">
      <c r="A49" s="13"/>
      <c r="B49" s="13"/>
      <c r="C49" s="13"/>
      <c r="D49" s="13"/>
    </row>
    <row r="50" spans="1:4" x14ac:dyDescent="0.3">
      <c r="A50" s="13"/>
      <c r="B50" s="13"/>
      <c r="C50" s="13"/>
      <c r="D50" s="13"/>
    </row>
    <row r="51" spans="1:4" x14ac:dyDescent="0.3">
      <c r="A51" s="13"/>
      <c r="B51" s="13"/>
      <c r="C51" s="13"/>
      <c r="D51" s="13"/>
    </row>
    <row r="52" spans="1:4" x14ac:dyDescent="0.3">
      <c r="A52" s="13"/>
      <c r="B52" s="13"/>
      <c r="C52" s="13"/>
      <c r="D52" s="13"/>
    </row>
    <row r="53" spans="1:4" x14ac:dyDescent="0.3">
      <c r="A53" s="13"/>
      <c r="B53" s="13"/>
      <c r="C53" s="13"/>
      <c r="D53" s="13"/>
    </row>
    <row r="54" spans="1:4" x14ac:dyDescent="0.3">
      <c r="A54" s="13"/>
      <c r="B54" s="13"/>
      <c r="C54" s="13"/>
      <c r="D54" s="13"/>
    </row>
    <row r="55" spans="1:4" x14ac:dyDescent="0.3">
      <c r="A55" s="13"/>
      <c r="B55" s="13"/>
      <c r="C55" s="13"/>
      <c r="D55" s="13"/>
    </row>
    <row r="56" spans="1:4" x14ac:dyDescent="0.3">
      <c r="A56" s="13"/>
      <c r="B56" s="13"/>
      <c r="C56" s="13"/>
      <c r="D56" s="13"/>
    </row>
    <row r="57" spans="1:4" x14ac:dyDescent="0.3">
      <c r="A57" s="13"/>
      <c r="B57" s="13"/>
      <c r="C57" s="13"/>
      <c r="D57" s="13"/>
    </row>
    <row r="58" spans="1:4" x14ac:dyDescent="0.3">
      <c r="A58" s="13"/>
      <c r="B58" s="13"/>
      <c r="C58" s="13"/>
      <c r="D58" s="13"/>
    </row>
    <row r="59" spans="1:4" x14ac:dyDescent="0.3">
      <c r="A59" s="13"/>
      <c r="B59" s="13"/>
      <c r="C59" s="13"/>
      <c r="D59" s="13"/>
    </row>
    <row r="60" spans="1:4" x14ac:dyDescent="0.3">
      <c r="A60" s="13"/>
      <c r="B60" s="13"/>
      <c r="C60" s="13"/>
      <c r="D60" s="13"/>
    </row>
    <row r="61" spans="1:4" x14ac:dyDescent="0.3">
      <c r="A61" s="13"/>
      <c r="B61" s="13"/>
      <c r="C61" s="13"/>
      <c r="D61" s="13"/>
    </row>
    <row r="62" spans="1:4" x14ac:dyDescent="0.3">
      <c r="A62" s="13"/>
      <c r="B62" s="13"/>
      <c r="C62" s="13"/>
      <c r="D62" s="13"/>
    </row>
    <row r="63" spans="1:4" x14ac:dyDescent="0.3">
      <c r="A63" s="13"/>
      <c r="B63" s="13"/>
      <c r="C63" s="13"/>
      <c r="D63" s="13"/>
    </row>
  </sheetData>
  <dataValidations count="1">
    <dataValidation type="list" allowBlank="1" sqref="B4:B63" xr:uid="{00000000-0002-0000-0200-000000000000}">
      <formula1>"Manager,Head chef,Cook,Tandoor cook,Helper,Dishwasher,Captain,Steward,Cashier,Delivery rider,Cleaner"</formula1>
    </dataValidation>
  </dataValidations>
  <pageMargins left="0.4" right="0.4" top="1" bottom="1" header="0.5" footer="0.5"/>
  <pageSetup paperSize="9" fitToHeight="0"/>
  <headerFooter>
    <oddFooter>&amp;C&amp;8 Toolkit by GroupChatOn  ·  toolkit.groupchaton.com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C2626"/>
    <pageSetUpPr fitToPage="1"/>
  </sheetPr>
  <dimension ref="A1:P67"/>
  <sheetViews>
    <sheetView showGridLines="0" workbookViewId="0">
      <pane xSplit="2" ySplit="5" topLeftCell="C6" activePane="bottomRight" state="frozen"/>
      <selection pane="topRight"/>
      <selection pane="bottomLeft"/>
      <selection pane="bottomRight"/>
    </sheetView>
  </sheetViews>
  <sheetFormatPr defaultRowHeight="14.4" x14ac:dyDescent="0.3"/>
  <cols>
    <col min="1" max="1" width="22" customWidth="1"/>
    <col min="2" max="2" width="14" customWidth="1"/>
    <col min="3" max="9" width="11" customWidth="1"/>
    <col min="10" max="11" width="8" customWidth="1"/>
    <col min="12" max="12" width="7" customWidth="1"/>
    <col min="13" max="13" width="15" customWidth="1"/>
    <col min="14" max="14" width="3" customWidth="1"/>
    <col min="15" max="15" width="7" customWidth="1"/>
    <col min="16" max="16" width="34" customWidth="1"/>
  </cols>
  <sheetData>
    <row r="1" spans="1:16" ht="25.95" customHeight="1" x14ac:dyDescent="0.4">
      <c r="A1" s="1" t="s">
        <v>72</v>
      </c>
    </row>
    <row r="2" spans="1:16" x14ac:dyDescent="0.3">
      <c r="A2" s="2" t="s">
        <v>73</v>
      </c>
    </row>
    <row r="3" spans="1:16" x14ac:dyDescent="0.3">
      <c r="A3" s="16" t="s">
        <v>74</v>
      </c>
      <c r="C3" s="30">
        <v>46328</v>
      </c>
      <c r="D3" s="31"/>
    </row>
    <row r="5" spans="1:16" ht="31.95" customHeight="1" x14ac:dyDescent="0.3">
      <c r="A5" s="12" t="s">
        <v>49</v>
      </c>
      <c r="B5" s="12" t="s">
        <v>50</v>
      </c>
      <c r="C5" s="17">
        <f>$C$3+0</f>
        <v>46328</v>
      </c>
      <c r="D5" s="17">
        <f>$C$3+1</f>
        <v>46329</v>
      </c>
      <c r="E5" s="17">
        <f>$C$3+2</f>
        <v>46330</v>
      </c>
      <c r="F5" s="17">
        <f>$C$3+3</f>
        <v>46331</v>
      </c>
      <c r="G5" s="17">
        <f>$C$3+4</f>
        <v>46332</v>
      </c>
      <c r="H5" s="17">
        <f>$C$3+5</f>
        <v>46333</v>
      </c>
      <c r="I5" s="17">
        <f>$C$3+6</f>
        <v>46334</v>
      </c>
      <c r="J5" s="12" t="s">
        <v>75</v>
      </c>
      <c r="K5" s="12" t="s">
        <v>76</v>
      </c>
      <c r="L5" s="12" t="s">
        <v>77</v>
      </c>
      <c r="M5" s="12" t="s">
        <v>78</v>
      </c>
      <c r="O5" s="12" t="s">
        <v>25</v>
      </c>
      <c r="P5" s="12" t="s">
        <v>79</v>
      </c>
    </row>
    <row r="6" spans="1:16" x14ac:dyDescent="0.3">
      <c r="A6" s="18" t="str">
        <f>IF(Staff!A4="","",Staff!A4)</f>
        <v>Rakesh Kumar</v>
      </c>
      <c r="B6" s="19" t="str">
        <f>IF($A6="","",Staff!B4&amp;"")</f>
        <v>Head chef</v>
      </c>
      <c r="C6" s="20" t="s">
        <v>39</v>
      </c>
      <c r="D6" s="20" t="s">
        <v>39</v>
      </c>
      <c r="E6" s="20" t="s">
        <v>39</v>
      </c>
      <c r="F6" s="20" t="s">
        <v>43</v>
      </c>
      <c r="G6" s="20" t="s">
        <v>39</v>
      </c>
      <c r="H6" s="20" t="s">
        <v>39</v>
      </c>
      <c r="I6" s="20" t="s">
        <v>39</v>
      </c>
      <c r="J6" s="21">
        <f>IF($A6="","",SUMPRODUCT(SUMIF(Shifts!$A$4:$A$23,C6:I6,Shifts!$H$4:$H$23)))</f>
        <v>54</v>
      </c>
      <c r="K6" s="22">
        <f t="shared" ref="K6:K37" si="0">IF($A6="","",COUNTA(C6:I6)-COUNTIF(C6:I6,"OFF")-COUNTIF(C6:I6,"L"))</f>
        <v>6</v>
      </c>
      <c r="L6" s="22">
        <f t="shared" ref="L6:L37" si="1">IF($A6="","",COUNTIF(C6:I6,"OFF"))</f>
        <v>1</v>
      </c>
      <c r="M6" s="22" t="str">
        <f>IF($A6="","",IF(COUNTA(C6:I6)&lt;7,"Fill all days",IF(L6=0,"No weekly off",IF(AND(N(Staff!D4)&gt;0,J6&gt;N(Staff!D4)),"Over hours","OK"))))</f>
        <v>Over hours</v>
      </c>
      <c r="O6" s="23" t="str">
        <f>IF(Shifts!A4="","",Shifts!A4)</f>
        <v>M</v>
      </c>
      <c r="P6" s="19" t="str">
        <f>IF(O6="","",Shifts!B4&amp;IF(Shifts!C4="",""," "&amp;TEXT(Shifts!C4,"hh:mm")&amp;"-"&amp;TEXT(Shifts!D4,"hh:mm"))&amp;IF(Shifts!E4="","",", "&amp;TEXT(Shifts!E4,"hh:mm")&amp;"-"&amp;TEXT(Shifts!F4,"hh:mm")))</f>
        <v>Morning 07:00-15:00</v>
      </c>
    </row>
    <row r="7" spans="1:16" x14ac:dyDescent="0.3">
      <c r="A7" s="18" t="str">
        <f>IF(Staff!A5="","",Staff!A5)</f>
        <v>Sunil Thapa</v>
      </c>
      <c r="B7" s="19" t="str">
        <f>IF($A7="","",Staff!B5&amp;"")</f>
        <v>Cook</v>
      </c>
      <c r="C7" s="20" t="s">
        <v>33</v>
      </c>
      <c r="D7" s="20" t="s">
        <v>33</v>
      </c>
      <c r="E7" s="20" t="s">
        <v>43</v>
      </c>
      <c r="F7" s="20" t="s">
        <v>33</v>
      </c>
      <c r="G7" s="20" t="s">
        <v>37</v>
      </c>
      <c r="H7" s="20" t="s">
        <v>37</v>
      </c>
      <c r="I7" s="20" t="s">
        <v>37</v>
      </c>
      <c r="J7" s="21">
        <f>IF($A7="","",SUMPRODUCT(SUMIF(Shifts!$A$4:$A$23,C7:I7,Shifts!$H$4:$H$23)))</f>
        <v>46.5</v>
      </c>
      <c r="K7" s="22">
        <f t="shared" si="0"/>
        <v>6</v>
      </c>
      <c r="L7" s="22">
        <f t="shared" si="1"/>
        <v>1</v>
      </c>
      <c r="M7" s="22" t="str">
        <f>IF($A7="","",IF(COUNTA(C7:I7)&lt;7,"Fill all days",IF(L7=0,"No weekly off",IF(AND(N(Staff!D5)&gt;0,J7&gt;N(Staff!D5)),"Over hours","OK"))))</f>
        <v>OK</v>
      </c>
      <c r="O7" s="23" t="str">
        <f>IF(Shifts!A5="","",Shifts!A5)</f>
        <v>G</v>
      </c>
      <c r="P7" s="19" t="str">
        <f>IF(O7="","",Shifts!B5&amp;IF(Shifts!C5="",""," "&amp;TEXT(Shifts!C5,"hh:mm")&amp;"-"&amp;TEXT(Shifts!D5,"hh:mm"))&amp;IF(Shifts!E5="","",", "&amp;TEXT(Shifts!E5,"hh:mm")&amp;"-"&amp;TEXT(Shifts!F5,"hh:mm")))</f>
        <v>General 10:00-19:00</v>
      </c>
    </row>
    <row r="8" spans="1:16" x14ac:dyDescent="0.3">
      <c r="A8" s="18" t="str">
        <f>IF(Staff!A6="","",Staff!A6)</f>
        <v>Imran Ali</v>
      </c>
      <c r="B8" s="19" t="str">
        <f>IF($A8="","",Staff!B6&amp;"")</f>
        <v>Tandoor cook</v>
      </c>
      <c r="C8" s="20" t="s">
        <v>37</v>
      </c>
      <c r="D8" s="20" t="s">
        <v>43</v>
      </c>
      <c r="E8" s="20" t="s">
        <v>37</v>
      </c>
      <c r="F8" s="20" t="s">
        <v>37</v>
      </c>
      <c r="G8" s="20" t="s">
        <v>37</v>
      </c>
      <c r="H8" s="20" t="s">
        <v>37</v>
      </c>
      <c r="I8" s="20" t="s">
        <v>37</v>
      </c>
      <c r="J8" s="21">
        <f>IF($A8="","",SUMPRODUCT(SUMIF(Shifts!$A$4:$A$23,C8:I8,Shifts!$H$4:$H$23)))</f>
        <v>48</v>
      </c>
      <c r="K8" s="22">
        <f t="shared" si="0"/>
        <v>6</v>
      </c>
      <c r="L8" s="22">
        <f t="shared" si="1"/>
        <v>1</v>
      </c>
      <c r="M8" s="22" t="str">
        <f>IF($A8="","",IF(COUNTA(C8:I8)&lt;7,"Fill all days",IF(L8=0,"No weekly off",IF(AND(N(Staff!D6)&gt;0,J8&gt;N(Staff!D6)),"Over hours","OK"))))</f>
        <v>OK</v>
      </c>
      <c r="O8" s="23" t="str">
        <f>IF(Shifts!A6="","",Shifts!A6)</f>
        <v>E</v>
      </c>
      <c r="P8" s="19" t="str">
        <f>IF(O8="","",Shifts!B6&amp;IF(Shifts!C6="",""," "&amp;TEXT(Shifts!C6,"hh:mm")&amp;"-"&amp;TEXT(Shifts!D6,"hh:mm"))&amp;IF(Shifts!E6="","",", "&amp;TEXT(Shifts!E6,"hh:mm")&amp;"-"&amp;TEXT(Shifts!F6,"hh:mm")))</f>
        <v>Evening 15:00-23:30</v>
      </c>
    </row>
    <row r="9" spans="1:16" x14ac:dyDescent="0.3">
      <c r="A9" s="18" t="str">
        <f>IF(Staff!A7="","",Staff!A7)</f>
        <v>Geeta Devi</v>
      </c>
      <c r="B9" s="19" t="str">
        <f>IF($A9="","",Staff!B7&amp;"")</f>
        <v>Helper</v>
      </c>
      <c r="C9" s="20" t="s">
        <v>33</v>
      </c>
      <c r="D9" s="20" t="s">
        <v>33</v>
      </c>
      <c r="E9" s="20" t="s">
        <v>33</v>
      </c>
      <c r="F9" s="20" t="s">
        <v>43</v>
      </c>
      <c r="G9" s="20" t="s">
        <v>33</v>
      </c>
      <c r="H9" s="20" t="s">
        <v>33</v>
      </c>
      <c r="I9" s="20" t="s">
        <v>33</v>
      </c>
      <c r="J9" s="21">
        <f>IF($A9="","",SUMPRODUCT(SUMIF(Shifts!$A$4:$A$23,C9:I9,Shifts!$H$4:$H$23)))</f>
        <v>45</v>
      </c>
      <c r="K9" s="22">
        <f t="shared" si="0"/>
        <v>6</v>
      </c>
      <c r="L9" s="22">
        <f t="shared" si="1"/>
        <v>1</v>
      </c>
      <c r="M9" s="22" t="str">
        <f>IF($A9="","",IF(COUNTA(C9:I9)&lt;7,"Fill all days",IF(L9=0,"No weekly off",IF(AND(N(Staff!D7)&gt;0,J9&gt;N(Staff!D7)),"Over hours","OK"))))</f>
        <v>OK</v>
      </c>
      <c r="O9" s="23" t="str">
        <f>IF(Shifts!A7="","",Shifts!A7)</f>
        <v>S</v>
      </c>
      <c r="P9" s="19" t="str">
        <f>IF(O9="","",Shifts!B7&amp;IF(Shifts!C7="",""," "&amp;TEXT(Shifts!C7,"hh:mm")&amp;"-"&amp;TEXT(Shifts!D7,"hh:mm"))&amp;IF(Shifts!E7="","",", "&amp;TEXT(Shifts!E7,"hh:mm")&amp;"-"&amp;TEXT(Shifts!F7,"hh:mm")))</f>
        <v>Split (lunch + dinner) 10:30-15:00, 18:30-23:00</v>
      </c>
    </row>
    <row r="10" spans="1:16" x14ac:dyDescent="0.3">
      <c r="A10" s="18" t="str">
        <f>IF(Staff!A8="","",Staff!A8)</f>
        <v>Manoj Yadav</v>
      </c>
      <c r="B10" s="19" t="str">
        <f>IF($A10="","",Staff!B8&amp;"")</f>
        <v>Dishwasher</v>
      </c>
      <c r="C10" s="20" t="s">
        <v>37</v>
      </c>
      <c r="D10" s="20" t="s">
        <v>37</v>
      </c>
      <c r="E10" s="20" t="s">
        <v>37</v>
      </c>
      <c r="F10" s="20" t="s">
        <v>37</v>
      </c>
      <c r="G10" s="20" t="s">
        <v>43</v>
      </c>
      <c r="H10" s="20" t="s">
        <v>41</v>
      </c>
      <c r="I10" s="20" t="s">
        <v>41</v>
      </c>
      <c r="J10" s="21">
        <f>IF($A10="","",SUMPRODUCT(SUMIF(Shifts!$A$4:$A$23,C10:I10,Shifts!$H$4:$H$23)))</f>
        <v>47</v>
      </c>
      <c r="K10" s="22">
        <f t="shared" si="0"/>
        <v>6</v>
      </c>
      <c r="L10" s="22">
        <f t="shared" si="1"/>
        <v>1</v>
      </c>
      <c r="M10" s="22" t="str">
        <f>IF($A10="","",IF(COUNTA(C10:I10)&lt;7,"Fill all days",IF(L10=0,"No weekly off",IF(AND(N(Staff!D8)&gt;0,J10&gt;N(Staff!D8)),"Over hours","OK"))))</f>
        <v>OK</v>
      </c>
      <c r="O10" s="23" t="str">
        <f>IF(Shifts!A8="","",Shifts!A8)</f>
        <v>N</v>
      </c>
      <c r="P10" s="19" t="str">
        <f>IF(O10="","",Shifts!B8&amp;IF(Shifts!C8="",""," "&amp;TEXT(Shifts!C8,"hh:mm")&amp;"-"&amp;TEXT(Shifts!D8,"hh:mm"))&amp;IF(Shifts!E8="","",", "&amp;TEXT(Shifts!E8,"hh:mm")&amp;"-"&amp;TEXT(Shifts!F8,"hh:mm")))</f>
        <v>Closing 17:00-01:00</v>
      </c>
    </row>
    <row r="11" spans="1:16" x14ac:dyDescent="0.3">
      <c r="A11" s="18" t="str">
        <f>IF(Staff!A9="","",Staff!A9)</f>
        <v>Priya Nair</v>
      </c>
      <c r="B11" s="19" t="str">
        <f>IF($A11="","",Staff!B9&amp;"")</f>
        <v>Captain</v>
      </c>
      <c r="C11" s="20" t="s">
        <v>35</v>
      </c>
      <c r="D11" s="20" t="s">
        <v>35</v>
      </c>
      <c r="E11" s="20" t="s">
        <v>35</v>
      </c>
      <c r="F11" s="20" t="s">
        <v>35</v>
      </c>
      <c r="G11" s="20" t="s">
        <v>43</v>
      </c>
      <c r="H11" s="20" t="s">
        <v>37</v>
      </c>
      <c r="I11" s="20" t="s">
        <v>37</v>
      </c>
      <c r="J11" s="21">
        <f>IF($A11="","",SUMPRODUCT(SUMIF(Shifts!$A$4:$A$23,C11:I11,Shifts!$H$4:$H$23)))</f>
        <v>48</v>
      </c>
      <c r="K11" s="22">
        <f t="shared" si="0"/>
        <v>6</v>
      </c>
      <c r="L11" s="22">
        <f t="shared" si="1"/>
        <v>1</v>
      </c>
      <c r="M11" s="22" t="str">
        <f>IF($A11="","",IF(COUNTA(C11:I11)&lt;7,"Fill all days",IF(L11=0,"No weekly off",IF(AND(N(Staff!D9)&gt;0,J11&gt;N(Staff!D9)),"Over hours","OK"))))</f>
        <v>OK</v>
      </c>
      <c r="O11" s="23" t="str">
        <f>IF(Shifts!A9="","",Shifts!A9)</f>
        <v>OFF</v>
      </c>
      <c r="P11" s="19" t="str">
        <f>IF(O11="","",Shifts!B9&amp;IF(Shifts!C9="",""," "&amp;TEXT(Shifts!C9,"hh:mm")&amp;"-"&amp;TEXT(Shifts!D9,"hh:mm"))&amp;IF(Shifts!E9="","",", "&amp;TEXT(Shifts!E9,"hh:mm")&amp;"-"&amp;TEXT(Shifts!F9,"hh:mm")))</f>
        <v>Weekly off</v>
      </c>
    </row>
    <row r="12" spans="1:16" x14ac:dyDescent="0.3">
      <c r="A12" s="18" t="str">
        <f>IF(Staff!A10="","",Staff!A10)</f>
        <v>Aman Singh</v>
      </c>
      <c r="B12" s="19" t="str">
        <f>IF($A12="","",Staff!B10&amp;"")</f>
        <v>Steward</v>
      </c>
      <c r="C12" s="20" t="s">
        <v>33</v>
      </c>
      <c r="D12" s="20" t="s">
        <v>43</v>
      </c>
      <c r="E12" s="20" t="s">
        <v>33</v>
      </c>
      <c r="F12" s="20" t="s">
        <v>33</v>
      </c>
      <c r="G12" s="20" t="s">
        <v>33</v>
      </c>
      <c r="H12" s="20" t="s">
        <v>37</v>
      </c>
      <c r="I12" s="20" t="s">
        <v>37</v>
      </c>
      <c r="J12" s="21">
        <f>IF($A12="","",SUMPRODUCT(SUMIF(Shifts!$A$4:$A$23,C12:I12,Shifts!$H$4:$H$23)))</f>
        <v>46</v>
      </c>
      <c r="K12" s="22">
        <f t="shared" si="0"/>
        <v>6</v>
      </c>
      <c r="L12" s="22">
        <f t="shared" si="1"/>
        <v>1</v>
      </c>
      <c r="M12" s="22" t="str">
        <f>IF($A12="","",IF(COUNTA(C12:I12)&lt;7,"Fill all days",IF(L12=0,"No weekly off",IF(AND(N(Staff!D10)&gt;0,J12&gt;N(Staff!D10)),"Over hours","OK"))))</f>
        <v>OK</v>
      </c>
      <c r="O12" s="23" t="str">
        <f>IF(Shifts!A10="","",Shifts!A10)</f>
        <v>L</v>
      </c>
      <c r="P12" s="19" t="str">
        <f>IF(O12="","",Shifts!B10&amp;IF(Shifts!C10="",""," "&amp;TEXT(Shifts!C10,"hh:mm")&amp;"-"&amp;TEXT(Shifts!D10,"hh:mm"))&amp;IF(Shifts!E10="","",", "&amp;TEXT(Shifts!E10,"hh:mm")&amp;"-"&amp;TEXT(Shifts!F10,"hh:mm")))</f>
        <v>Leave</v>
      </c>
    </row>
    <row r="13" spans="1:16" x14ac:dyDescent="0.3">
      <c r="A13" s="18" t="str">
        <f>IF(Staff!A11="","",Staff!A11)</f>
        <v>Rohit Verma</v>
      </c>
      <c r="B13" s="19" t="str">
        <f>IF($A13="","",Staff!B11&amp;"")</f>
        <v>Steward</v>
      </c>
      <c r="C13" s="20" t="s">
        <v>43</v>
      </c>
      <c r="D13" s="20" t="s">
        <v>37</v>
      </c>
      <c r="E13" s="20" t="s">
        <v>37</v>
      </c>
      <c r="F13" s="20" t="s">
        <v>37</v>
      </c>
      <c r="G13" s="20" t="s">
        <v>41</v>
      </c>
      <c r="H13" s="20" t="s">
        <v>41</v>
      </c>
      <c r="I13" s="20" t="s">
        <v>41</v>
      </c>
      <c r="J13" s="21">
        <f>IF($A13="","",SUMPRODUCT(SUMIF(Shifts!$A$4:$A$23,C13:I13,Shifts!$H$4:$H$23)))</f>
        <v>46.5</v>
      </c>
      <c r="K13" s="22">
        <f t="shared" si="0"/>
        <v>6</v>
      </c>
      <c r="L13" s="22">
        <f t="shared" si="1"/>
        <v>1</v>
      </c>
      <c r="M13" s="22" t="str">
        <f>IF($A13="","",IF(COUNTA(C13:I13)&lt;7,"Fill all days",IF(L13=0,"No weekly off",IF(AND(N(Staff!D11)&gt;0,J13&gt;N(Staff!D11)),"Over hours","OK"))))</f>
        <v>OK</v>
      </c>
      <c r="O13" s="23" t="str">
        <f>IF(Shifts!A11="","",Shifts!A11)</f>
        <v/>
      </c>
      <c r="P13" s="19" t="str">
        <f>IF(O13="","",Shifts!B11&amp;IF(Shifts!C11="",""," "&amp;TEXT(Shifts!C11,"hh:mm")&amp;"-"&amp;TEXT(Shifts!D11,"hh:mm"))&amp;IF(Shifts!E11="","",", "&amp;TEXT(Shifts!E11,"hh:mm")&amp;"-"&amp;TEXT(Shifts!F11,"hh:mm")))</f>
        <v/>
      </c>
    </row>
    <row r="14" spans="1:16" x14ac:dyDescent="0.3">
      <c r="A14" s="18" t="str">
        <f>IF(Staff!A12="","",Staff!A12)</f>
        <v>Neha Arora</v>
      </c>
      <c r="B14" s="19" t="str">
        <f>IF($A14="","",Staff!B12&amp;"")</f>
        <v>Cashier</v>
      </c>
      <c r="C14" s="20" t="s">
        <v>35</v>
      </c>
      <c r="D14" s="20" t="s">
        <v>35</v>
      </c>
      <c r="E14" s="20" t="s">
        <v>43</v>
      </c>
      <c r="F14" s="20" t="s">
        <v>35</v>
      </c>
      <c r="G14" s="20" t="s">
        <v>35</v>
      </c>
      <c r="H14" s="20" t="s">
        <v>35</v>
      </c>
      <c r="I14" s="20" t="s">
        <v>45</v>
      </c>
      <c r="J14" s="21">
        <f>IF($A14="","",SUMPRODUCT(SUMIF(Shifts!$A$4:$A$23,C14:I14,Shifts!$H$4:$H$23)))</f>
        <v>40</v>
      </c>
      <c r="K14" s="22">
        <f t="shared" si="0"/>
        <v>5</v>
      </c>
      <c r="L14" s="22">
        <f t="shared" si="1"/>
        <v>1</v>
      </c>
      <c r="M14" s="22" t="str">
        <f>IF($A14="","",IF(COUNTA(C14:I14)&lt;7,"Fill all days",IF(L14=0,"No weekly off",IF(AND(N(Staff!D12)&gt;0,J14&gt;N(Staff!D12)),"Over hours","OK"))))</f>
        <v>OK</v>
      </c>
      <c r="O14" s="23" t="str">
        <f>IF(Shifts!A12="","",Shifts!A12)</f>
        <v/>
      </c>
      <c r="P14" s="19" t="str">
        <f>IF(O14="","",Shifts!B12&amp;IF(Shifts!C12="",""," "&amp;TEXT(Shifts!C12,"hh:mm")&amp;"-"&amp;TEXT(Shifts!D12,"hh:mm"))&amp;IF(Shifts!E12="","",", "&amp;TEXT(Shifts!E12,"hh:mm")&amp;"-"&amp;TEXT(Shifts!F12,"hh:mm")))</f>
        <v/>
      </c>
    </row>
    <row r="15" spans="1:16" x14ac:dyDescent="0.3">
      <c r="A15" s="18" t="str">
        <f>IF(Staff!A13="","",Staff!A13)</f>
        <v>Vikas Rawat</v>
      </c>
      <c r="B15" s="19" t="str">
        <f>IF($A15="","",Staff!B13&amp;"")</f>
        <v>Delivery rider</v>
      </c>
      <c r="C15" s="20" t="s">
        <v>41</v>
      </c>
      <c r="D15" s="20" t="s">
        <v>41</v>
      </c>
      <c r="E15" s="20" t="s">
        <v>41</v>
      </c>
      <c r="F15" s="20" t="s">
        <v>43</v>
      </c>
      <c r="G15" s="20" t="s">
        <v>41</v>
      </c>
      <c r="H15" s="20" t="s">
        <v>41</v>
      </c>
      <c r="I15" s="20" t="s">
        <v>41</v>
      </c>
      <c r="J15" s="21">
        <f>IF($A15="","",SUMPRODUCT(SUMIF(Shifts!$A$4:$A$23,C15:I15,Shifts!$H$4:$H$23)))</f>
        <v>45</v>
      </c>
      <c r="K15" s="22">
        <f t="shared" si="0"/>
        <v>6</v>
      </c>
      <c r="L15" s="22">
        <f t="shared" si="1"/>
        <v>1</v>
      </c>
      <c r="M15" s="22" t="str">
        <f>IF($A15="","",IF(COUNTA(C15:I15)&lt;7,"Fill all days",IF(L15=0,"No weekly off",IF(AND(N(Staff!D13)&gt;0,J15&gt;N(Staff!D13)),"Over hours","OK"))))</f>
        <v>OK</v>
      </c>
      <c r="O15" s="23" t="str">
        <f>IF(Shifts!A13="","",Shifts!A13)</f>
        <v/>
      </c>
      <c r="P15" s="19" t="str">
        <f>IF(O15="","",Shifts!B13&amp;IF(Shifts!C13="",""," "&amp;TEXT(Shifts!C13,"hh:mm")&amp;"-"&amp;TEXT(Shifts!D13,"hh:mm"))&amp;IF(Shifts!E13="","",", "&amp;TEXT(Shifts!E13,"hh:mm")&amp;"-"&amp;TEXT(Shifts!F13,"hh:mm")))</f>
        <v/>
      </c>
    </row>
    <row r="16" spans="1:16" x14ac:dyDescent="0.3">
      <c r="A16" s="18" t="str">
        <f>IF(Staff!A14="","",Staff!A14)</f>
        <v/>
      </c>
      <c r="B16" s="19" t="str">
        <f>IF($A16="","",Staff!B14&amp;"")</f>
        <v/>
      </c>
      <c r="C16" s="20"/>
      <c r="D16" s="20"/>
      <c r="E16" s="20"/>
      <c r="F16" s="20"/>
      <c r="G16" s="20"/>
      <c r="H16" s="20"/>
      <c r="I16" s="20"/>
      <c r="J16" s="21" t="str">
        <f>IF($A16="","",SUMPRODUCT(SUMIF(Shifts!$A$4:$A$23,C16:I16,Shifts!$H$4:$H$23)))</f>
        <v/>
      </c>
      <c r="K16" s="22" t="str">
        <f t="shared" si="0"/>
        <v/>
      </c>
      <c r="L16" s="22" t="str">
        <f t="shared" si="1"/>
        <v/>
      </c>
      <c r="M16" s="22" t="str">
        <f>IF($A16="","",IF(COUNTA(C16:I16)&lt;7,"Fill all days",IF(L16=0,"No weekly off",IF(AND(N(Staff!D14)&gt;0,J16&gt;N(Staff!D14)),"Over hours","OK"))))</f>
        <v/>
      </c>
      <c r="O16" s="23" t="str">
        <f>IF(Shifts!A14="","",Shifts!A14)</f>
        <v/>
      </c>
      <c r="P16" s="19" t="str">
        <f>IF(O16="","",Shifts!B14&amp;IF(Shifts!C14="",""," "&amp;TEXT(Shifts!C14,"hh:mm")&amp;"-"&amp;TEXT(Shifts!D14,"hh:mm"))&amp;IF(Shifts!E14="","",", "&amp;TEXT(Shifts!E14,"hh:mm")&amp;"-"&amp;TEXT(Shifts!F14,"hh:mm")))</f>
        <v/>
      </c>
    </row>
    <row r="17" spans="1:16" x14ac:dyDescent="0.3">
      <c r="A17" s="18" t="str">
        <f>IF(Staff!A15="","",Staff!A15)</f>
        <v/>
      </c>
      <c r="B17" s="19" t="str">
        <f>IF($A17="","",Staff!B15&amp;"")</f>
        <v/>
      </c>
      <c r="C17" s="20"/>
      <c r="D17" s="20"/>
      <c r="E17" s="20"/>
      <c r="F17" s="20"/>
      <c r="G17" s="20"/>
      <c r="H17" s="20"/>
      <c r="I17" s="20"/>
      <c r="J17" s="21" t="str">
        <f>IF($A17="","",SUMPRODUCT(SUMIF(Shifts!$A$4:$A$23,C17:I17,Shifts!$H$4:$H$23)))</f>
        <v/>
      </c>
      <c r="K17" s="22" t="str">
        <f t="shared" si="0"/>
        <v/>
      </c>
      <c r="L17" s="22" t="str">
        <f t="shared" si="1"/>
        <v/>
      </c>
      <c r="M17" s="22" t="str">
        <f>IF($A17="","",IF(COUNTA(C17:I17)&lt;7,"Fill all days",IF(L17=0,"No weekly off",IF(AND(N(Staff!D15)&gt;0,J17&gt;N(Staff!D15)),"Over hours","OK"))))</f>
        <v/>
      </c>
      <c r="O17" s="23" t="str">
        <f>IF(Shifts!A15="","",Shifts!A15)</f>
        <v/>
      </c>
      <c r="P17" s="19" t="str">
        <f>IF(O17="","",Shifts!B15&amp;IF(Shifts!C15="",""," "&amp;TEXT(Shifts!C15,"hh:mm")&amp;"-"&amp;TEXT(Shifts!D15,"hh:mm"))&amp;IF(Shifts!E15="","",", "&amp;TEXT(Shifts!E15,"hh:mm")&amp;"-"&amp;TEXT(Shifts!F15,"hh:mm")))</f>
        <v/>
      </c>
    </row>
    <row r="18" spans="1:16" x14ac:dyDescent="0.3">
      <c r="A18" s="18" t="str">
        <f>IF(Staff!A16="","",Staff!A16)</f>
        <v/>
      </c>
      <c r="B18" s="19" t="str">
        <f>IF($A18="","",Staff!B16&amp;"")</f>
        <v/>
      </c>
      <c r="C18" s="20"/>
      <c r="D18" s="20"/>
      <c r="E18" s="20"/>
      <c r="F18" s="20"/>
      <c r="G18" s="20"/>
      <c r="H18" s="20"/>
      <c r="I18" s="20"/>
      <c r="J18" s="21" t="str">
        <f>IF($A18="","",SUMPRODUCT(SUMIF(Shifts!$A$4:$A$23,C18:I18,Shifts!$H$4:$H$23)))</f>
        <v/>
      </c>
      <c r="K18" s="22" t="str">
        <f t="shared" si="0"/>
        <v/>
      </c>
      <c r="L18" s="22" t="str">
        <f t="shared" si="1"/>
        <v/>
      </c>
      <c r="M18" s="22" t="str">
        <f>IF($A18="","",IF(COUNTA(C18:I18)&lt;7,"Fill all days",IF(L18=0,"No weekly off",IF(AND(N(Staff!D16)&gt;0,J18&gt;N(Staff!D16)),"Over hours","OK"))))</f>
        <v/>
      </c>
      <c r="O18" s="23" t="str">
        <f>IF(Shifts!A16="","",Shifts!A16)</f>
        <v/>
      </c>
      <c r="P18" s="19" t="str">
        <f>IF(O18="","",Shifts!B16&amp;IF(Shifts!C16="",""," "&amp;TEXT(Shifts!C16,"hh:mm")&amp;"-"&amp;TEXT(Shifts!D16,"hh:mm"))&amp;IF(Shifts!E16="","",", "&amp;TEXT(Shifts!E16,"hh:mm")&amp;"-"&amp;TEXT(Shifts!F16,"hh:mm")))</f>
        <v/>
      </c>
    </row>
    <row r="19" spans="1:16" x14ac:dyDescent="0.3">
      <c r="A19" s="18" t="str">
        <f>IF(Staff!A17="","",Staff!A17)</f>
        <v/>
      </c>
      <c r="B19" s="19" t="str">
        <f>IF($A19="","",Staff!B17&amp;"")</f>
        <v/>
      </c>
      <c r="C19" s="20"/>
      <c r="D19" s="20"/>
      <c r="E19" s="20"/>
      <c r="F19" s="20"/>
      <c r="G19" s="20"/>
      <c r="H19" s="20"/>
      <c r="I19" s="20"/>
      <c r="J19" s="21" t="str">
        <f>IF($A19="","",SUMPRODUCT(SUMIF(Shifts!$A$4:$A$23,C19:I19,Shifts!$H$4:$H$23)))</f>
        <v/>
      </c>
      <c r="K19" s="22" t="str">
        <f t="shared" si="0"/>
        <v/>
      </c>
      <c r="L19" s="22" t="str">
        <f t="shared" si="1"/>
        <v/>
      </c>
      <c r="M19" s="22" t="str">
        <f>IF($A19="","",IF(COUNTA(C19:I19)&lt;7,"Fill all days",IF(L19=0,"No weekly off",IF(AND(N(Staff!D17)&gt;0,J19&gt;N(Staff!D17)),"Over hours","OK"))))</f>
        <v/>
      </c>
      <c r="O19" s="23" t="str">
        <f>IF(Shifts!A17="","",Shifts!A17)</f>
        <v/>
      </c>
      <c r="P19" s="19" t="str">
        <f>IF(O19="","",Shifts!B17&amp;IF(Shifts!C17="",""," "&amp;TEXT(Shifts!C17,"hh:mm")&amp;"-"&amp;TEXT(Shifts!D17,"hh:mm"))&amp;IF(Shifts!E17="","",", "&amp;TEXT(Shifts!E17,"hh:mm")&amp;"-"&amp;TEXT(Shifts!F17,"hh:mm")))</f>
        <v/>
      </c>
    </row>
    <row r="20" spans="1:16" x14ac:dyDescent="0.3">
      <c r="A20" s="18" t="str">
        <f>IF(Staff!A18="","",Staff!A18)</f>
        <v/>
      </c>
      <c r="B20" s="19" t="str">
        <f>IF($A20="","",Staff!B18&amp;"")</f>
        <v/>
      </c>
      <c r="C20" s="20"/>
      <c r="D20" s="20"/>
      <c r="E20" s="20"/>
      <c r="F20" s="20"/>
      <c r="G20" s="20"/>
      <c r="H20" s="20"/>
      <c r="I20" s="20"/>
      <c r="J20" s="21" t="str">
        <f>IF($A20="","",SUMPRODUCT(SUMIF(Shifts!$A$4:$A$23,C20:I20,Shifts!$H$4:$H$23)))</f>
        <v/>
      </c>
      <c r="K20" s="22" t="str">
        <f t="shared" si="0"/>
        <v/>
      </c>
      <c r="L20" s="22" t="str">
        <f t="shared" si="1"/>
        <v/>
      </c>
      <c r="M20" s="22" t="str">
        <f>IF($A20="","",IF(COUNTA(C20:I20)&lt;7,"Fill all days",IF(L20=0,"No weekly off",IF(AND(N(Staff!D18)&gt;0,J20&gt;N(Staff!D18)),"Over hours","OK"))))</f>
        <v/>
      </c>
      <c r="O20" s="23" t="str">
        <f>IF(Shifts!A18="","",Shifts!A18)</f>
        <v/>
      </c>
      <c r="P20" s="19" t="str">
        <f>IF(O20="","",Shifts!B18&amp;IF(Shifts!C18="",""," "&amp;TEXT(Shifts!C18,"hh:mm")&amp;"-"&amp;TEXT(Shifts!D18,"hh:mm"))&amp;IF(Shifts!E18="","",", "&amp;TEXT(Shifts!E18,"hh:mm")&amp;"-"&amp;TEXT(Shifts!F18,"hh:mm")))</f>
        <v/>
      </c>
    </row>
    <row r="21" spans="1:16" x14ac:dyDescent="0.3">
      <c r="A21" s="18" t="str">
        <f>IF(Staff!A19="","",Staff!A19)</f>
        <v/>
      </c>
      <c r="B21" s="19" t="str">
        <f>IF($A21="","",Staff!B19&amp;"")</f>
        <v/>
      </c>
      <c r="C21" s="20"/>
      <c r="D21" s="20"/>
      <c r="E21" s="20"/>
      <c r="F21" s="20"/>
      <c r="G21" s="20"/>
      <c r="H21" s="20"/>
      <c r="I21" s="20"/>
      <c r="J21" s="21" t="str">
        <f>IF($A21="","",SUMPRODUCT(SUMIF(Shifts!$A$4:$A$23,C21:I21,Shifts!$H$4:$H$23)))</f>
        <v/>
      </c>
      <c r="K21" s="22" t="str">
        <f t="shared" si="0"/>
        <v/>
      </c>
      <c r="L21" s="22" t="str">
        <f t="shared" si="1"/>
        <v/>
      </c>
      <c r="M21" s="22" t="str">
        <f>IF($A21="","",IF(COUNTA(C21:I21)&lt;7,"Fill all days",IF(L21=0,"No weekly off",IF(AND(N(Staff!D19)&gt;0,J21&gt;N(Staff!D19)),"Over hours","OK"))))</f>
        <v/>
      </c>
      <c r="O21" s="23" t="str">
        <f>IF(Shifts!A19="","",Shifts!A19)</f>
        <v/>
      </c>
      <c r="P21" s="19" t="str">
        <f>IF(O21="","",Shifts!B19&amp;IF(Shifts!C19="",""," "&amp;TEXT(Shifts!C19,"hh:mm")&amp;"-"&amp;TEXT(Shifts!D19,"hh:mm"))&amp;IF(Shifts!E19="","",", "&amp;TEXT(Shifts!E19,"hh:mm")&amp;"-"&amp;TEXT(Shifts!F19,"hh:mm")))</f>
        <v/>
      </c>
    </row>
    <row r="22" spans="1:16" x14ac:dyDescent="0.3">
      <c r="A22" s="18" t="str">
        <f>IF(Staff!A20="","",Staff!A20)</f>
        <v/>
      </c>
      <c r="B22" s="19" t="str">
        <f>IF($A22="","",Staff!B20&amp;"")</f>
        <v/>
      </c>
      <c r="C22" s="20"/>
      <c r="D22" s="20"/>
      <c r="E22" s="20"/>
      <c r="F22" s="20"/>
      <c r="G22" s="20"/>
      <c r="H22" s="20"/>
      <c r="I22" s="20"/>
      <c r="J22" s="21" t="str">
        <f>IF($A22="","",SUMPRODUCT(SUMIF(Shifts!$A$4:$A$23,C22:I22,Shifts!$H$4:$H$23)))</f>
        <v/>
      </c>
      <c r="K22" s="22" t="str">
        <f t="shared" si="0"/>
        <v/>
      </c>
      <c r="L22" s="22" t="str">
        <f t="shared" si="1"/>
        <v/>
      </c>
      <c r="M22" s="22" t="str">
        <f>IF($A22="","",IF(COUNTA(C22:I22)&lt;7,"Fill all days",IF(L22=0,"No weekly off",IF(AND(N(Staff!D20)&gt;0,J22&gt;N(Staff!D20)),"Over hours","OK"))))</f>
        <v/>
      </c>
      <c r="O22" s="23" t="str">
        <f>IF(Shifts!A20="","",Shifts!A20)</f>
        <v/>
      </c>
      <c r="P22" s="19" t="str">
        <f>IF(O22="","",Shifts!B20&amp;IF(Shifts!C20="",""," "&amp;TEXT(Shifts!C20,"hh:mm")&amp;"-"&amp;TEXT(Shifts!D20,"hh:mm"))&amp;IF(Shifts!E20="","",", "&amp;TEXT(Shifts!E20,"hh:mm")&amp;"-"&amp;TEXT(Shifts!F20,"hh:mm")))</f>
        <v/>
      </c>
    </row>
    <row r="23" spans="1:16" x14ac:dyDescent="0.3">
      <c r="A23" s="18" t="str">
        <f>IF(Staff!A21="","",Staff!A21)</f>
        <v/>
      </c>
      <c r="B23" s="19" t="str">
        <f>IF($A23="","",Staff!B21&amp;"")</f>
        <v/>
      </c>
      <c r="C23" s="20"/>
      <c r="D23" s="20"/>
      <c r="E23" s="20"/>
      <c r="F23" s="20"/>
      <c r="G23" s="20"/>
      <c r="H23" s="20"/>
      <c r="I23" s="20"/>
      <c r="J23" s="21" t="str">
        <f>IF($A23="","",SUMPRODUCT(SUMIF(Shifts!$A$4:$A$23,C23:I23,Shifts!$H$4:$H$23)))</f>
        <v/>
      </c>
      <c r="K23" s="22" t="str">
        <f t="shared" si="0"/>
        <v/>
      </c>
      <c r="L23" s="22" t="str">
        <f t="shared" si="1"/>
        <v/>
      </c>
      <c r="M23" s="22" t="str">
        <f>IF($A23="","",IF(COUNTA(C23:I23)&lt;7,"Fill all days",IF(L23=0,"No weekly off",IF(AND(N(Staff!D21)&gt;0,J23&gt;N(Staff!D21)),"Over hours","OK"))))</f>
        <v/>
      </c>
      <c r="O23" s="23" t="str">
        <f>IF(Shifts!A21="","",Shifts!A21)</f>
        <v/>
      </c>
      <c r="P23" s="19" t="str">
        <f>IF(O23="","",Shifts!B21&amp;IF(Shifts!C21="",""," "&amp;TEXT(Shifts!C21,"hh:mm")&amp;"-"&amp;TEXT(Shifts!D21,"hh:mm"))&amp;IF(Shifts!E21="","",", "&amp;TEXT(Shifts!E21,"hh:mm")&amp;"-"&amp;TEXT(Shifts!F21,"hh:mm")))</f>
        <v/>
      </c>
    </row>
    <row r="24" spans="1:16" x14ac:dyDescent="0.3">
      <c r="A24" s="18" t="str">
        <f>IF(Staff!A22="","",Staff!A22)</f>
        <v/>
      </c>
      <c r="B24" s="19" t="str">
        <f>IF($A24="","",Staff!B22&amp;"")</f>
        <v/>
      </c>
      <c r="C24" s="20"/>
      <c r="D24" s="20"/>
      <c r="E24" s="20"/>
      <c r="F24" s="20"/>
      <c r="G24" s="20"/>
      <c r="H24" s="20"/>
      <c r="I24" s="20"/>
      <c r="J24" s="21" t="str">
        <f>IF($A24="","",SUMPRODUCT(SUMIF(Shifts!$A$4:$A$23,C24:I24,Shifts!$H$4:$H$23)))</f>
        <v/>
      </c>
      <c r="K24" s="22" t="str">
        <f t="shared" si="0"/>
        <v/>
      </c>
      <c r="L24" s="22" t="str">
        <f t="shared" si="1"/>
        <v/>
      </c>
      <c r="M24" s="22" t="str">
        <f>IF($A24="","",IF(COUNTA(C24:I24)&lt;7,"Fill all days",IF(L24=0,"No weekly off",IF(AND(N(Staff!D22)&gt;0,J24&gt;N(Staff!D22)),"Over hours","OK"))))</f>
        <v/>
      </c>
      <c r="O24" s="23" t="str">
        <f>IF(Shifts!A22="","",Shifts!A22)</f>
        <v/>
      </c>
      <c r="P24" s="19" t="str">
        <f>IF(O24="","",Shifts!B22&amp;IF(Shifts!C22="",""," "&amp;TEXT(Shifts!C22,"hh:mm")&amp;"-"&amp;TEXT(Shifts!D22,"hh:mm"))&amp;IF(Shifts!E22="","",", "&amp;TEXT(Shifts!E22,"hh:mm")&amp;"-"&amp;TEXT(Shifts!F22,"hh:mm")))</f>
        <v/>
      </c>
    </row>
    <row r="25" spans="1:16" x14ac:dyDescent="0.3">
      <c r="A25" s="18" t="str">
        <f>IF(Staff!A23="","",Staff!A23)</f>
        <v/>
      </c>
      <c r="B25" s="19" t="str">
        <f>IF($A25="","",Staff!B23&amp;"")</f>
        <v/>
      </c>
      <c r="C25" s="20"/>
      <c r="D25" s="20"/>
      <c r="E25" s="20"/>
      <c r="F25" s="20"/>
      <c r="G25" s="20"/>
      <c r="H25" s="20"/>
      <c r="I25" s="20"/>
      <c r="J25" s="21" t="str">
        <f>IF($A25="","",SUMPRODUCT(SUMIF(Shifts!$A$4:$A$23,C25:I25,Shifts!$H$4:$H$23)))</f>
        <v/>
      </c>
      <c r="K25" s="22" t="str">
        <f t="shared" si="0"/>
        <v/>
      </c>
      <c r="L25" s="22" t="str">
        <f t="shared" si="1"/>
        <v/>
      </c>
      <c r="M25" s="22" t="str">
        <f>IF($A25="","",IF(COUNTA(C25:I25)&lt;7,"Fill all days",IF(L25=0,"No weekly off",IF(AND(N(Staff!D23)&gt;0,J25&gt;N(Staff!D23)),"Over hours","OK"))))</f>
        <v/>
      </c>
      <c r="O25" s="23" t="str">
        <f>IF(Shifts!A23="","",Shifts!A23)</f>
        <v/>
      </c>
      <c r="P25" s="19" t="str">
        <f>IF(O25="","",Shifts!B23&amp;IF(Shifts!C23="",""," "&amp;TEXT(Shifts!C23,"hh:mm")&amp;"-"&amp;TEXT(Shifts!D23,"hh:mm"))&amp;IF(Shifts!E23="","",", "&amp;TEXT(Shifts!E23,"hh:mm")&amp;"-"&amp;TEXT(Shifts!F23,"hh:mm")))</f>
        <v/>
      </c>
    </row>
    <row r="26" spans="1:16" x14ac:dyDescent="0.3">
      <c r="A26" s="18" t="str">
        <f>IF(Staff!A24="","",Staff!A24)</f>
        <v/>
      </c>
      <c r="B26" s="19" t="str">
        <f>IF($A26="","",Staff!B24&amp;"")</f>
        <v/>
      </c>
      <c r="C26" s="20"/>
      <c r="D26" s="20"/>
      <c r="E26" s="20"/>
      <c r="F26" s="20"/>
      <c r="G26" s="20"/>
      <c r="H26" s="20"/>
      <c r="I26" s="20"/>
      <c r="J26" s="21" t="str">
        <f>IF($A26="","",SUMPRODUCT(SUMIF(Shifts!$A$4:$A$23,C26:I26,Shifts!$H$4:$H$23)))</f>
        <v/>
      </c>
      <c r="K26" s="22" t="str">
        <f t="shared" si="0"/>
        <v/>
      </c>
      <c r="L26" s="22" t="str">
        <f t="shared" si="1"/>
        <v/>
      </c>
      <c r="M26" s="22" t="str">
        <f>IF($A26="","",IF(COUNTA(C26:I26)&lt;7,"Fill all days",IF(L26=0,"No weekly off",IF(AND(N(Staff!D24)&gt;0,J26&gt;N(Staff!D24)),"Over hours","OK"))))</f>
        <v/>
      </c>
    </row>
    <row r="27" spans="1:16" x14ac:dyDescent="0.3">
      <c r="A27" s="18" t="str">
        <f>IF(Staff!A25="","",Staff!A25)</f>
        <v/>
      </c>
      <c r="B27" s="19" t="str">
        <f>IF($A27="","",Staff!B25&amp;"")</f>
        <v/>
      </c>
      <c r="C27" s="20"/>
      <c r="D27" s="20"/>
      <c r="E27" s="20"/>
      <c r="F27" s="20"/>
      <c r="G27" s="20"/>
      <c r="H27" s="20"/>
      <c r="I27" s="20"/>
      <c r="J27" s="21" t="str">
        <f>IF($A27="","",SUMPRODUCT(SUMIF(Shifts!$A$4:$A$23,C27:I27,Shifts!$H$4:$H$23)))</f>
        <v/>
      </c>
      <c r="K27" s="22" t="str">
        <f t="shared" si="0"/>
        <v/>
      </c>
      <c r="L27" s="22" t="str">
        <f t="shared" si="1"/>
        <v/>
      </c>
      <c r="M27" s="22" t="str">
        <f>IF($A27="","",IF(COUNTA(C27:I27)&lt;7,"Fill all days",IF(L27=0,"No weekly off",IF(AND(N(Staff!D25)&gt;0,J27&gt;N(Staff!D25)),"Over hours","OK"))))</f>
        <v/>
      </c>
    </row>
    <row r="28" spans="1:16" x14ac:dyDescent="0.3">
      <c r="A28" s="18" t="str">
        <f>IF(Staff!A26="","",Staff!A26)</f>
        <v/>
      </c>
      <c r="B28" s="19" t="str">
        <f>IF($A28="","",Staff!B26&amp;"")</f>
        <v/>
      </c>
      <c r="C28" s="20"/>
      <c r="D28" s="20"/>
      <c r="E28" s="20"/>
      <c r="F28" s="20"/>
      <c r="G28" s="20"/>
      <c r="H28" s="20"/>
      <c r="I28" s="20"/>
      <c r="J28" s="21" t="str">
        <f>IF($A28="","",SUMPRODUCT(SUMIF(Shifts!$A$4:$A$23,C28:I28,Shifts!$H$4:$H$23)))</f>
        <v/>
      </c>
      <c r="K28" s="22" t="str">
        <f t="shared" si="0"/>
        <v/>
      </c>
      <c r="L28" s="22" t="str">
        <f t="shared" si="1"/>
        <v/>
      </c>
      <c r="M28" s="22" t="str">
        <f>IF($A28="","",IF(COUNTA(C28:I28)&lt;7,"Fill all days",IF(L28=0,"No weekly off",IF(AND(N(Staff!D26)&gt;0,J28&gt;N(Staff!D26)),"Over hours","OK"))))</f>
        <v/>
      </c>
    </row>
    <row r="29" spans="1:16" x14ac:dyDescent="0.3">
      <c r="A29" s="18" t="str">
        <f>IF(Staff!A27="","",Staff!A27)</f>
        <v/>
      </c>
      <c r="B29" s="19" t="str">
        <f>IF($A29="","",Staff!B27&amp;"")</f>
        <v/>
      </c>
      <c r="C29" s="20"/>
      <c r="D29" s="20"/>
      <c r="E29" s="20"/>
      <c r="F29" s="20"/>
      <c r="G29" s="20"/>
      <c r="H29" s="20"/>
      <c r="I29" s="20"/>
      <c r="J29" s="21" t="str">
        <f>IF($A29="","",SUMPRODUCT(SUMIF(Shifts!$A$4:$A$23,C29:I29,Shifts!$H$4:$H$23)))</f>
        <v/>
      </c>
      <c r="K29" s="22" t="str">
        <f t="shared" si="0"/>
        <v/>
      </c>
      <c r="L29" s="22" t="str">
        <f t="shared" si="1"/>
        <v/>
      </c>
      <c r="M29" s="22" t="str">
        <f>IF($A29="","",IF(COUNTA(C29:I29)&lt;7,"Fill all days",IF(L29=0,"No weekly off",IF(AND(N(Staff!D27)&gt;0,J29&gt;N(Staff!D27)),"Over hours","OK"))))</f>
        <v/>
      </c>
    </row>
    <row r="30" spans="1:16" x14ac:dyDescent="0.3">
      <c r="A30" s="18" t="str">
        <f>IF(Staff!A28="","",Staff!A28)</f>
        <v/>
      </c>
      <c r="B30" s="19" t="str">
        <f>IF($A30="","",Staff!B28&amp;"")</f>
        <v/>
      </c>
      <c r="C30" s="20"/>
      <c r="D30" s="20"/>
      <c r="E30" s="20"/>
      <c r="F30" s="20"/>
      <c r="G30" s="20"/>
      <c r="H30" s="20"/>
      <c r="I30" s="20"/>
      <c r="J30" s="21" t="str">
        <f>IF($A30="","",SUMPRODUCT(SUMIF(Shifts!$A$4:$A$23,C30:I30,Shifts!$H$4:$H$23)))</f>
        <v/>
      </c>
      <c r="K30" s="22" t="str">
        <f t="shared" si="0"/>
        <v/>
      </c>
      <c r="L30" s="22" t="str">
        <f t="shared" si="1"/>
        <v/>
      </c>
      <c r="M30" s="22" t="str">
        <f>IF($A30="","",IF(COUNTA(C30:I30)&lt;7,"Fill all days",IF(L30=0,"No weekly off",IF(AND(N(Staff!D28)&gt;0,J30&gt;N(Staff!D28)),"Over hours","OK"))))</f>
        <v/>
      </c>
    </row>
    <row r="31" spans="1:16" x14ac:dyDescent="0.3">
      <c r="A31" s="18" t="str">
        <f>IF(Staff!A29="","",Staff!A29)</f>
        <v/>
      </c>
      <c r="B31" s="19" t="str">
        <f>IF($A31="","",Staff!B29&amp;"")</f>
        <v/>
      </c>
      <c r="C31" s="20"/>
      <c r="D31" s="20"/>
      <c r="E31" s="20"/>
      <c r="F31" s="20"/>
      <c r="G31" s="20"/>
      <c r="H31" s="20"/>
      <c r="I31" s="20"/>
      <c r="J31" s="21" t="str">
        <f>IF($A31="","",SUMPRODUCT(SUMIF(Shifts!$A$4:$A$23,C31:I31,Shifts!$H$4:$H$23)))</f>
        <v/>
      </c>
      <c r="K31" s="22" t="str">
        <f t="shared" si="0"/>
        <v/>
      </c>
      <c r="L31" s="22" t="str">
        <f t="shared" si="1"/>
        <v/>
      </c>
      <c r="M31" s="22" t="str">
        <f>IF($A31="","",IF(COUNTA(C31:I31)&lt;7,"Fill all days",IF(L31=0,"No weekly off",IF(AND(N(Staff!D29)&gt;0,J31&gt;N(Staff!D29)),"Over hours","OK"))))</f>
        <v/>
      </c>
    </row>
    <row r="32" spans="1:16" x14ac:dyDescent="0.3">
      <c r="A32" s="18" t="str">
        <f>IF(Staff!A30="","",Staff!A30)</f>
        <v/>
      </c>
      <c r="B32" s="19" t="str">
        <f>IF($A32="","",Staff!B30&amp;"")</f>
        <v/>
      </c>
      <c r="C32" s="20"/>
      <c r="D32" s="20"/>
      <c r="E32" s="20"/>
      <c r="F32" s="20"/>
      <c r="G32" s="20"/>
      <c r="H32" s="20"/>
      <c r="I32" s="20"/>
      <c r="J32" s="21" t="str">
        <f>IF($A32="","",SUMPRODUCT(SUMIF(Shifts!$A$4:$A$23,C32:I32,Shifts!$H$4:$H$23)))</f>
        <v/>
      </c>
      <c r="K32" s="22" t="str">
        <f t="shared" si="0"/>
        <v/>
      </c>
      <c r="L32" s="22" t="str">
        <f t="shared" si="1"/>
        <v/>
      </c>
      <c r="M32" s="22" t="str">
        <f>IF($A32="","",IF(COUNTA(C32:I32)&lt;7,"Fill all days",IF(L32=0,"No weekly off",IF(AND(N(Staff!D30)&gt;0,J32&gt;N(Staff!D30)),"Over hours","OK"))))</f>
        <v/>
      </c>
    </row>
    <row r="33" spans="1:13" x14ac:dyDescent="0.3">
      <c r="A33" s="18" t="str">
        <f>IF(Staff!A31="","",Staff!A31)</f>
        <v/>
      </c>
      <c r="B33" s="19" t="str">
        <f>IF($A33="","",Staff!B31&amp;"")</f>
        <v/>
      </c>
      <c r="C33" s="20"/>
      <c r="D33" s="20"/>
      <c r="E33" s="20"/>
      <c r="F33" s="20"/>
      <c r="G33" s="20"/>
      <c r="H33" s="20"/>
      <c r="I33" s="20"/>
      <c r="J33" s="21" t="str">
        <f>IF($A33="","",SUMPRODUCT(SUMIF(Shifts!$A$4:$A$23,C33:I33,Shifts!$H$4:$H$23)))</f>
        <v/>
      </c>
      <c r="K33" s="22" t="str">
        <f t="shared" si="0"/>
        <v/>
      </c>
      <c r="L33" s="22" t="str">
        <f t="shared" si="1"/>
        <v/>
      </c>
      <c r="M33" s="22" t="str">
        <f>IF($A33="","",IF(COUNTA(C33:I33)&lt;7,"Fill all days",IF(L33=0,"No weekly off",IF(AND(N(Staff!D31)&gt;0,J33&gt;N(Staff!D31)),"Over hours","OK"))))</f>
        <v/>
      </c>
    </row>
    <row r="34" spans="1:13" x14ac:dyDescent="0.3">
      <c r="A34" s="18" t="str">
        <f>IF(Staff!A32="","",Staff!A32)</f>
        <v/>
      </c>
      <c r="B34" s="19" t="str">
        <f>IF($A34="","",Staff!B32&amp;"")</f>
        <v/>
      </c>
      <c r="C34" s="20"/>
      <c r="D34" s="20"/>
      <c r="E34" s="20"/>
      <c r="F34" s="20"/>
      <c r="G34" s="20"/>
      <c r="H34" s="20"/>
      <c r="I34" s="20"/>
      <c r="J34" s="21" t="str">
        <f>IF($A34="","",SUMPRODUCT(SUMIF(Shifts!$A$4:$A$23,C34:I34,Shifts!$H$4:$H$23)))</f>
        <v/>
      </c>
      <c r="K34" s="22" t="str">
        <f t="shared" si="0"/>
        <v/>
      </c>
      <c r="L34" s="22" t="str">
        <f t="shared" si="1"/>
        <v/>
      </c>
      <c r="M34" s="22" t="str">
        <f>IF($A34="","",IF(COUNTA(C34:I34)&lt;7,"Fill all days",IF(L34=0,"No weekly off",IF(AND(N(Staff!D32)&gt;0,J34&gt;N(Staff!D32)),"Over hours","OK"))))</f>
        <v/>
      </c>
    </row>
    <row r="35" spans="1:13" x14ac:dyDescent="0.3">
      <c r="A35" s="18" t="str">
        <f>IF(Staff!A33="","",Staff!A33)</f>
        <v/>
      </c>
      <c r="B35" s="19" t="str">
        <f>IF($A35="","",Staff!B33&amp;"")</f>
        <v/>
      </c>
      <c r="C35" s="20"/>
      <c r="D35" s="20"/>
      <c r="E35" s="20"/>
      <c r="F35" s="20"/>
      <c r="G35" s="20"/>
      <c r="H35" s="20"/>
      <c r="I35" s="20"/>
      <c r="J35" s="21" t="str">
        <f>IF($A35="","",SUMPRODUCT(SUMIF(Shifts!$A$4:$A$23,C35:I35,Shifts!$H$4:$H$23)))</f>
        <v/>
      </c>
      <c r="K35" s="22" t="str">
        <f t="shared" si="0"/>
        <v/>
      </c>
      <c r="L35" s="22" t="str">
        <f t="shared" si="1"/>
        <v/>
      </c>
      <c r="M35" s="22" t="str">
        <f>IF($A35="","",IF(COUNTA(C35:I35)&lt;7,"Fill all days",IF(L35=0,"No weekly off",IF(AND(N(Staff!D33)&gt;0,J35&gt;N(Staff!D33)),"Over hours","OK"))))</f>
        <v/>
      </c>
    </row>
    <row r="36" spans="1:13" x14ac:dyDescent="0.3">
      <c r="A36" s="18" t="str">
        <f>IF(Staff!A34="","",Staff!A34)</f>
        <v/>
      </c>
      <c r="B36" s="19" t="str">
        <f>IF($A36="","",Staff!B34&amp;"")</f>
        <v/>
      </c>
      <c r="C36" s="20"/>
      <c r="D36" s="20"/>
      <c r="E36" s="20"/>
      <c r="F36" s="20"/>
      <c r="G36" s="20"/>
      <c r="H36" s="20"/>
      <c r="I36" s="20"/>
      <c r="J36" s="21" t="str">
        <f>IF($A36="","",SUMPRODUCT(SUMIF(Shifts!$A$4:$A$23,C36:I36,Shifts!$H$4:$H$23)))</f>
        <v/>
      </c>
      <c r="K36" s="22" t="str">
        <f t="shared" si="0"/>
        <v/>
      </c>
      <c r="L36" s="22" t="str">
        <f t="shared" si="1"/>
        <v/>
      </c>
      <c r="M36" s="22" t="str">
        <f>IF($A36="","",IF(COUNTA(C36:I36)&lt;7,"Fill all days",IF(L36=0,"No weekly off",IF(AND(N(Staff!D34)&gt;0,J36&gt;N(Staff!D34)),"Over hours","OK"))))</f>
        <v/>
      </c>
    </row>
    <row r="37" spans="1:13" x14ac:dyDescent="0.3">
      <c r="A37" s="18" t="str">
        <f>IF(Staff!A35="","",Staff!A35)</f>
        <v/>
      </c>
      <c r="B37" s="19" t="str">
        <f>IF($A37="","",Staff!B35&amp;"")</f>
        <v/>
      </c>
      <c r="C37" s="20"/>
      <c r="D37" s="20"/>
      <c r="E37" s="20"/>
      <c r="F37" s="20"/>
      <c r="G37" s="20"/>
      <c r="H37" s="20"/>
      <c r="I37" s="20"/>
      <c r="J37" s="21" t="str">
        <f>IF($A37="","",SUMPRODUCT(SUMIF(Shifts!$A$4:$A$23,C37:I37,Shifts!$H$4:$H$23)))</f>
        <v/>
      </c>
      <c r="K37" s="22" t="str">
        <f t="shared" si="0"/>
        <v/>
      </c>
      <c r="L37" s="22" t="str">
        <f t="shared" si="1"/>
        <v/>
      </c>
      <c r="M37" s="22" t="str">
        <f>IF($A37="","",IF(COUNTA(C37:I37)&lt;7,"Fill all days",IF(L37=0,"No weekly off",IF(AND(N(Staff!D35)&gt;0,J37&gt;N(Staff!D35)),"Over hours","OK"))))</f>
        <v/>
      </c>
    </row>
    <row r="38" spans="1:13" x14ac:dyDescent="0.3">
      <c r="A38" s="18" t="str">
        <f>IF(Staff!A36="","",Staff!A36)</f>
        <v/>
      </c>
      <c r="B38" s="19" t="str">
        <f>IF($A38="","",Staff!B36&amp;"")</f>
        <v/>
      </c>
      <c r="C38" s="20"/>
      <c r="D38" s="20"/>
      <c r="E38" s="20"/>
      <c r="F38" s="20"/>
      <c r="G38" s="20"/>
      <c r="H38" s="20"/>
      <c r="I38" s="20"/>
      <c r="J38" s="21" t="str">
        <f>IF($A38="","",SUMPRODUCT(SUMIF(Shifts!$A$4:$A$23,C38:I38,Shifts!$H$4:$H$23)))</f>
        <v/>
      </c>
      <c r="K38" s="22" t="str">
        <f t="shared" ref="K38:K65" si="2">IF($A38="","",COUNTA(C38:I38)-COUNTIF(C38:I38,"OFF")-COUNTIF(C38:I38,"L"))</f>
        <v/>
      </c>
      <c r="L38" s="22" t="str">
        <f t="shared" ref="L38:L65" si="3">IF($A38="","",COUNTIF(C38:I38,"OFF"))</f>
        <v/>
      </c>
      <c r="M38" s="22" t="str">
        <f>IF($A38="","",IF(COUNTA(C38:I38)&lt;7,"Fill all days",IF(L38=0,"No weekly off",IF(AND(N(Staff!D36)&gt;0,J38&gt;N(Staff!D36)),"Over hours","OK"))))</f>
        <v/>
      </c>
    </row>
    <row r="39" spans="1:13" x14ac:dyDescent="0.3">
      <c r="A39" s="18" t="str">
        <f>IF(Staff!A37="","",Staff!A37)</f>
        <v/>
      </c>
      <c r="B39" s="19" t="str">
        <f>IF($A39="","",Staff!B37&amp;"")</f>
        <v/>
      </c>
      <c r="C39" s="20"/>
      <c r="D39" s="20"/>
      <c r="E39" s="20"/>
      <c r="F39" s="20"/>
      <c r="G39" s="20"/>
      <c r="H39" s="20"/>
      <c r="I39" s="20"/>
      <c r="J39" s="21" t="str">
        <f>IF($A39="","",SUMPRODUCT(SUMIF(Shifts!$A$4:$A$23,C39:I39,Shifts!$H$4:$H$23)))</f>
        <v/>
      </c>
      <c r="K39" s="22" t="str">
        <f t="shared" si="2"/>
        <v/>
      </c>
      <c r="L39" s="22" t="str">
        <f t="shared" si="3"/>
        <v/>
      </c>
      <c r="M39" s="22" t="str">
        <f>IF($A39="","",IF(COUNTA(C39:I39)&lt;7,"Fill all days",IF(L39=0,"No weekly off",IF(AND(N(Staff!D37)&gt;0,J39&gt;N(Staff!D37)),"Over hours","OK"))))</f>
        <v/>
      </c>
    </row>
    <row r="40" spans="1:13" x14ac:dyDescent="0.3">
      <c r="A40" s="18" t="str">
        <f>IF(Staff!A38="","",Staff!A38)</f>
        <v/>
      </c>
      <c r="B40" s="19" t="str">
        <f>IF($A40="","",Staff!B38&amp;"")</f>
        <v/>
      </c>
      <c r="C40" s="20"/>
      <c r="D40" s="20"/>
      <c r="E40" s="20"/>
      <c r="F40" s="20"/>
      <c r="G40" s="20"/>
      <c r="H40" s="20"/>
      <c r="I40" s="20"/>
      <c r="J40" s="21" t="str">
        <f>IF($A40="","",SUMPRODUCT(SUMIF(Shifts!$A$4:$A$23,C40:I40,Shifts!$H$4:$H$23)))</f>
        <v/>
      </c>
      <c r="K40" s="22" t="str">
        <f t="shared" si="2"/>
        <v/>
      </c>
      <c r="L40" s="22" t="str">
        <f t="shared" si="3"/>
        <v/>
      </c>
      <c r="M40" s="22" t="str">
        <f>IF($A40="","",IF(COUNTA(C40:I40)&lt;7,"Fill all days",IF(L40=0,"No weekly off",IF(AND(N(Staff!D38)&gt;0,J40&gt;N(Staff!D38)),"Over hours","OK"))))</f>
        <v/>
      </c>
    </row>
    <row r="41" spans="1:13" x14ac:dyDescent="0.3">
      <c r="A41" s="18" t="str">
        <f>IF(Staff!A39="","",Staff!A39)</f>
        <v/>
      </c>
      <c r="B41" s="19" t="str">
        <f>IF($A41="","",Staff!B39&amp;"")</f>
        <v/>
      </c>
      <c r="C41" s="20"/>
      <c r="D41" s="20"/>
      <c r="E41" s="20"/>
      <c r="F41" s="20"/>
      <c r="G41" s="20"/>
      <c r="H41" s="20"/>
      <c r="I41" s="20"/>
      <c r="J41" s="21" t="str">
        <f>IF($A41="","",SUMPRODUCT(SUMIF(Shifts!$A$4:$A$23,C41:I41,Shifts!$H$4:$H$23)))</f>
        <v/>
      </c>
      <c r="K41" s="22" t="str">
        <f t="shared" si="2"/>
        <v/>
      </c>
      <c r="L41" s="22" t="str">
        <f t="shared" si="3"/>
        <v/>
      </c>
      <c r="M41" s="22" t="str">
        <f>IF($A41="","",IF(COUNTA(C41:I41)&lt;7,"Fill all days",IF(L41=0,"No weekly off",IF(AND(N(Staff!D39)&gt;0,J41&gt;N(Staff!D39)),"Over hours","OK"))))</f>
        <v/>
      </c>
    </row>
    <row r="42" spans="1:13" x14ac:dyDescent="0.3">
      <c r="A42" s="18" t="str">
        <f>IF(Staff!A40="","",Staff!A40)</f>
        <v/>
      </c>
      <c r="B42" s="19" t="str">
        <f>IF($A42="","",Staff!B40&amp;"")</f>
        <v/>
      </c>
      <c r="C42" s="20"/>
      <c r="D42" s="20"/>
      <c r="E42" s="20"/>
      <c r="F42" s="20"/>
      <c r="G42" s="20"/>
      <c r="H42" s="20"/>
      <c r="I42" s="20"/>
      <c r="J42" s="21" t="str">
        <f>IF($A42="","",SUMPRODUCT(SUMIF(Shifts!$A$4:$A$23,C42:I42,Shifts!$H$4:$H$23)))</f>
        <v/>
      </c>
      <c r="K42" s="22" t="str">
        <f t="shared" si="2"/>
        <v/>
      </c>
      <c r="L42" s="22" t="str">
        <f t="shared" si="3"/>
        <v/>
      </c>
      <c r="M42" s="22" t="str">
        <f>IF($A42="","",IF(COUNTA(C42:I42)&lt;7,"Fill all days",IF(L42=0,"No weekly off",IF(AND(N(Staff!D40)&gt;0,J42&gt;N(Staff!D40)),"Over hours","OK"))))</f>
        <v/>
      </c>
    </row>
    <row r="43" spans="1:13" x14ac:dyDescent="0.3">
      <c r="A43" s="18" t="str">
        <f>IF(Staff!A41="","",Staff!A41)</f>
        <v/>
      </c>
      <c r="B43" s="19" t="str">
        <f>IF($A43="","",Staff!B41&amp;"")</f>
        <v/>
      </c>
      <c r="C43" s="20"/>
      <c r="D43" s="20"/>
      <c r="E43" s="20"/>
      <c r="F43" s="20"/>
      <c r="G43" s="20"/>
      <c r="H43" s="20"/>
      <c r="I43" s="20"/>
      <c r="J43" s="21" t="str">
        <f>IF($A43="","",SUMPRODUCT(SUMIF(Shifts!$A$4:$A$23,C43:I43,Shifts!$H$4:$H$23)))</f>
        <v/>
      </c>
      <c r="K43" s="22" t="str">
        <f t="shared" si="2"/>
        <v/>
      </c>
      <c r="L43" s="22" t="str">
        <f t="shared" si="3"/>
        <v/>
      </c>
      <c r="M43" s="22" t="str">
        <f>IF($A43="","",IF(COUNTA(C43:I43)&lt;7,"Fill all days",IF(L43=0,"No weekly off",IF(AND(N(Staff!D41)&gt;0,J43&gt;N(Staff!D41)),"Over hours","OK"))))</f>
        <v/>
      </c>
    </row>
    <row r="44" spans="1:13" x14ac:dyDescent="0.3">
      <c r="A44" s="18" t="str">
        <f>IF(Staff!A42="","",Staff!A42)</f>
        <v/>
      </c>
      <c r="B44" s="19" t="str">
        <f>IF($A44="","",Staff!B42&amp;"")</f>
        <v/>
      </c>
      <c r="C44" s="20"/>
      <c r="D44" s="20"/>
      <c r="E44" s="20"/>
      <c r="F44" s="20"/>
      <c r="G44" s="20"/>
      <c r="H44" s="20"/>
      <c r="I44" s="20"/>
      <c r="J44" s="21" t="str">
        <f>IF($A44="","",SUMPRODUCT(SUMIF(Shifts!$A$4:$A$23,C44:I44,Shifts!$H$4:$H$23)))</f>
        <v/>
      </c>
      <c r="K44" s="22" t="str">
        <f t="shared" si="2"/>
        <v/>
      </c>
      <c r="L44" s="22" t="str">
        <f t="shared" si="3"/>
        <v/>
      </c>
      <c r="M44" s="22" t="str">
        <f>IF($A44="","",IF(COUNTA(C44:I44)&lt;7,"Fill all days",IF(L44=0,"No weekly off",IF(AND(N(Staff!D42)&gt;0,J44&gt;N(Staff!D42)),"Over hours","OK"))))</f>
        <v/>
      </c>
    </row>
    <row r="45" spans="1:13" x14ac:dyDescent="0.3">
      <c r="A45" s="18" t="str">
        <f>IF(Staff!A43="","",Staff!A43)</f>
        <v/>
      </c>
      <c r="B45" s="19" t="str">
        <f>IF($A45="","",Staff!B43&amp;"")</f>
        <v/>
      </c>
      <c r="C45" s="20"/>
      <c r="D45" s="20"/>
      <c r="E45" s="20"/>
      <c r="F45" s="20"/>
      <c r="G45" s="20"/>
      <c r="H45" s="20"/>
      <c r="I45" s="20"/>
      <c r="J45" s="21" t="str">
        <f>IF($A45="","",SUMPRODUCT(SUMIF(Shifts!$A$4:$A$23,C45:I45,Shifts!$H$4:$H$23)))</f>
        <v/>
      </c>
      <c r="K45" s="22" t="str">
        <f t="shared" si="2"/>
        <v/>
      </c>
      <c r="L45" s="22" t="str">
        <f t="shared" si="3"/>
        <v/>
      </c>
      <c r="M45" s="22" t="str">
        <f>IF($A45="","",IF(COUNTA(C45:I45)&lt;7,"Fill all days",IF(L45=0,"No weekly off",IF(AND(N(Staff!D43)&gt;0,J45&gt;N(Staff!D43)),"Over hours","OK"))))</f>
        <v/>
      </c>
    </row>
    <row r="46" spans="1:13" x14ac:dyDescent="0.3">
      <c r="A46" s="18" t="str">
        <f>IF(Staff!A44="","",Staff!A44)</f>
        <v/>
      </c>
      <c r="B46" s="19" t="str">
        <f>IF($A46="","",Staff!B44&amp;"")</f>
        <v/>
      </c>
      <c r="C46" s="20"/>
      <c r="D46" s="20"/>
      <c r="E46" s="20"/>
      <c r="F46" s="20"/>
      <c r="G46" s="20"/>
      <c r="H46" s="20"/>
      <c r="I46" s="20"/>
      <c r="J46" s="21" t="str">
        <f>IF($A46="","",SUMPRODUCT(SUMIF(Shifts!$A$4:$A$23,C46:I46,Shifts!$H$4:$H$23)))</f>
        <v/>
      </c>
      <c r="K46" s="22" t="str">
        <f t="shared" si="2"/>
        <v/>
      </c>
      <c r="L46" s="22" t="str">
        <f t="shared" si="3"/>
        <v/>
      </c>
      <c r="M46" s="22" t="str">
        <f>IF($A46="","",IF(COUNTA(C46:I46)&lt;7,"Fill all days",IF(L46=0,"No weekly off",IF(AND(N(Staff!D44)&gt;0,J46&gt;N(Staff!D44)),"Over hours","OK"))))</f>
        <v/>
      </c>
    </row>
    <row r="47" spans="1:13" x14ac:dyDescent="0.3">
      <c r="A47" s="18" t="str">
        <f>IF(Staff!A45="","",Staff!A45)</f>
        <v/>
      </c>
      <c r="B47" s="19" t="str">
        <f>IF($A47="","",Staff!B45&amp;"")</f>
        <v/>
      </c>
      <c r="C47" s="20"/>
      <c r="D47" s="20"/>
      <c r="E47" s="20"/>
      <c r="F47" s="20"/>
      <c r="G47" s="20"/>
      <c r="H47" s="20"/>
      <c r="I47" s="20"/>
      <c r="J47" s="21" t="str">
        <f>IF($A47="","",SUMPRODUCT(SUMIF(Shifts!$A$4:$A$23,C47:I47,Shifts!$H$4:$H$23)))</f>
        <v/>
      </c>
      <c r="K47" s="22" t="str">
        <f t="shared" si="2"/>
        <v/>
      </c>
      <c r="L47" s="22" t="str">
        <f t="shared" si="3"/>
        <v/>
      </c>
      <c r="M47" s="22" t="str">
        <f>IF($A47="","",IF(COUNTA(C47:I47)&lt;7,"Fill all days",IF(L47=0,"No weekly off",IF(AND(N(Staff!D45)&gt;0,J47&gt;N(Staff!D45)),"Over hours","OK"))))</f>
        <v/>
      </c>
    </row>
    <row r="48" spans="1:13" x14ac:dyDescent="0.3">
      <c r="A48" s="18" t="str">
        <f>IF(Staff!A46="","",Staff!A46)</f>
        <v/>
      </c>
      <c r="B48" s="19" t="str">
        <f>IF($A48="","",Staff!B46&amp;"")</f>
        <v/>
      </c>
      <c r="C48" s="20"/>
      <c r="D48" s="20"/>
      <c r="E48" s="20"/>
      <c r="F48" s="20"/>
      <c r="G48" s="20"/>
      <c r="H48" s="20"/>
      <c r="I48" s="20"/>
      <c r="J48" s="21" t="str">
        <f>IF($A48="","",SUMPRODUCT(SUMIF(Shifts!$A$4:$A$23,C48:I48,Shifts!$H$4:$H$23)))</f>
        <v/>
      </c>
      <c r="K48" s="22" t="str">
        <f t="shared" si="2"/>
        <v/>
      </c>
      <c r="L48" s="22" t="str">
        <f t="shared" si="3"/>
        <v/>
      </c>
      <c r="M48" s="22" t="str">
        <f>IF($A48="","",IF(COUNTA(C48:I48)&lt;7,"Fill all days",IF(L48=0,"No weekly off",IF(AND(N(Staff!D46)&gt;0,J48&gt;N(Staff!D46)),"Over hours","OK"))))</f>
        <v/>
      </c>
    </row>
    <row r="49" spans="1:13" x14ac:dyDescent="0.3">
      <c r="A49" s="18" t="str">
        <f>IF(Staff!A47="","",Staff!A47)</f>
        <v/>
      </c>
      <c r="B49" s="19" t="str">
        <f>IF($A49="","",Staff!B47&amp;"")</f>
        <v/>
      </c>
      <c r="C49" s="20"/>
      <c r="D49" s="20"/>
      <c r="E49" s="20"/>
      <c r="F49" s="20"/>
      <c r="G49" s="20"/>
      <c r="H49" s="20"/>
      <c r="I49" s="20"/>
      <c r="J49" s="21" t="str">
        <f>IF($A49="","",SUMPRODUCT(SUMIF(Shifts!$A$4:$A$23,C49:I49,Shifts!$H$4:$H$23)))</f>
        <v/>
      </c>
      <c r="K49" s="22" t="str">
        <f t="shared" si="2"/>
        <v/>
      </c>
      <c r="L49" s="22" t="str">
        <f t="shared" si="3"/>
        <v/>
      </c>
      <c r="M49" s="22" t="str">
        <f>IF($A49="","",IF(COUNTA(C49:I49)&lt;7,"Fill all days",IF(L49=0,"No weekly off",IF(AND(N(Staff!D47)&gt;0,J49&gt;N(Staff!D47)),"Over hours","OK"))))</f>
        <v/>
      </c>
    </row>
    <row r="50" spans="1:13" x14ac:dyDescent="0.3">
      <c r="A50" s="18" t="str">
        <f>IF(Staff!A48="","",Staff!A48)</f>
        <v/>
      </c>
      <c r="B50" s="19" t="str">
        <f>IF($A50="","",Staff!B48&amp;"")</f>
        <v/>
      </c>
      <c r="C50" s="20"/>
      <c r="D50" s="20"/>
      <c r="E50" s="20"/>
      <c r="F50" s="20"/>
      <c r="G50" s="20"/>
      <c r="H50" s="20"/>
      <c r="I50" s="20"/>
      <c r="J50" s="21" t="str">
        <f>IF($A50="","",SUMPRODUCT(SUMIF(Shifts!$A$4:$A$23,C50:I50,Shifts!$H$4:$H$23)))</f>
        <v/>
      </c>
      <c r="K50" s="22" t="str">
        <f t="shared" si="2"/>
        <v/>
      </c>
      <c r="L50" s="22" t="str">
        <f t="shared" si="3"/>
        <v/>
      </c>
      <c r="M50" s="22" t="str">
        <f>IF($A50="","",IF(COUNTA(C50:I50)&lt;7,"Fill all days",IF(L50=0,"No weekly off",IF(AND(N(Staff!D48)&gt;0,J50&gt;N(Staff!D48)),"Over hours","OK"))))</f>
        <v/>
      </c>
    </row>
    <row r="51" spans="1:13" x14ac:dyDescent="0.3">
      <c r="A51" s="18" t="str">
        <f>IF(Staff!A49="","",Staff!A49)</f>
        <v/>
      </c>
      <c r="B51" s="19" t="str">
        <f>IF($A51="","",Staff!B49&amp;"")</f>
        <v/>
      </c>
      <c r="C51" s="20"/>
      <c r="D51" s="20"/>
      <c r="E51" s="20"/>
      <c r="F51" s="20"/>
      <c r="G51" s="20"/>
      <c r="H51" s="20"/>
      <c r="I51" s="20"/>
      <c r="J51" s="21" t="str">
        <f>IF($A51="","",SUMPRODUCT(SUMIF(Shifts!$A$4:$A$23,C51:I51,Shifts!$H$4:$H$23)))</f>
        <v/>
      </c>
      <c r="K51" s="22" t="str">
        <f t="shared" si="2"/>
        <v/>
      </c>
      <c r="L51" s="22" t="str">
        <f t="shared" si="3"/>
        <v/>
      </c>
      <c r="M51" s="22" t="str">
        <f>IF($A51="","",IF(COUNTA(C51:I51)&lt;7,"Fill all days",IF(L51=0,"No weekly off",IF(AND(N(Staff!D49)&gt;0,J51&gt;N(Staff!D49)),"Over hours","OK"))))</f>
        <v/>
      </c>
    </row>
    <row r="52" spans="1:13" x14ac:dyDescent="0.3">
      <c r="A52" s="18" t="str">
        <f>IF(Staff!A50="","",Staff!A50)</f>
        <v/>
      </c>
      <c r="B52" s="19" t="str">
        <f>IF($A52="","",Staff!B50&amp;"")</f>
        <v/>
      </c>
      <c r="C52" s="20"/>
      <c r="D52" s="20"/>
      <c r="E52" s="20"/>
      <c r="F52" s="20"/>
      <c r="G52" s="20"/>
      <c r="H52" s="20"/>
      <c r="I52" s="20"/>
      <c r="J52" s="21" t="str">
        <f>IF($A52="","",SUMPRODUCT(SUMIF(Shifts!$A$4:$A$23,C52:I52,Shifts!$H$4:$H$23)))</f>
        <v/>
      </c>
      <c r="K52" s="22" t="str">
        <f t="shared" si="2"/>
        <v/>
      </c>
      <c r="L52" s="22" t="str">
        <f t="shared" si="3"/>
        <v/>
      </c>
      <c r="M52" s="22" t="str">
        <f>IF($A52="","",IF(COUNTA(C52:I52)&lt;7,"Fill all days",IF(L52=0,"No weekly off",IF(AND(N(Staff!D50)&gt;0,J52&gt;N(Staff!D50)),"Over hours","OK"))))</f>
        <v/>
      </c>
    </row>
    <row r="53" spans="1:13" x14ac:dyDescent="0.3">
      <c r="A53" s="18" t="str">
        <f>IF(Staff!A51="","",Staff!A51)</f>
        <v/>
      </c>
      <c r="B53" s="19" t="str">
        <f>IF($A53="","",Staff!B51&amp;"")</f>
        <v/>
      </c>
      <c r="C53" s="20"/>
      <c r="D53" s="20"/>
      <c r="E53" s="20"/>
      <c r="F53" s="20"/>
      <c r="G53" s="20"/>
      <c r="H53" s="20"/>
      <c r="I53" s="20"/>
      <c r="J53" s="21" t="str">
        <f>IF($A53="","",SUMPRODUCT(SUMIF(Shifts!$A$4:$A$23,C53:I53,Shifts!$H$4:$H$23)))</f>
        <v/>
      </c>
      <c r="K53" s="22" t="str">
        <f t="shared" si="2"/>
        <v/>
      </c>
      <c r="L53" s="22" t="str">
        <f t="shared" si="3"/>
        <v/>
      </c>
      <c r="M53" s="22" t="str">
        <f>IF($A53="","",IF(COUNTA(C53:I53)&lt;7,"Fill all days",IF(L53=0,"No weekly off",IF(AND(N(Staff!D51)&gt;0,J53&gt;N(Staff!D51)),"Over hours","OK"))))</f>
        <v/>
      </c>
    </row>
    <row r="54" spans="1:13" x14ac:dyDescent="0.3">
      <c r="A54" s="18" t="str">
        <f>IF(Staff!A52="","",Staff!A52)</f>
        <v/>
      </c>
      <c r="B54" s="19" t="str">
        <f>IF($A54="","",Staff!B52&amp;"")</f>
        <v/>
      </c>
      <c r="C54" s="20"/>
      <c r="D54" s="20"/>
      <c r="E54" s="20"/>
      <c r="F54" s="20"/>
      <c r="G54" s="20"/>
      <c r="H54" s="20"/>
      <c r="I54" s="20"/>
      <c r="J54" s="21" t="str">
        <f>IF($A54="","",SUMPRODUCT(SUMIF(Shifts!$A$4:$A$23,C54:I54,Shifts!$H$4:$H$23)))</f>
        <v/>
      </c>
      <c r="K54" s="22" t="str">
        <f t="shared" si="2"/>
        <v/>
      </c>
      <c r="L54" s="22" t="str">
        <f t="shared" si="3"/>
        <v/>
      </c>
      <c r="M54" s="22" t="str">
        <f>IF($A54="","",IF(COUNTA(C54:I54)&lt;7,"Fill all days",IF(L54=0,"No weekly off",IF(AND(N(Staff!D52)&gt;0,J54&gt;N(Staff!D52)),"Over hours","OK"))))</f>
        <v/>
      </c>
    </row>
    <row r="55" spans="1:13" x14ac:dyDescent="0.3">
      <c r="A55" s="18" t="str">
        <f>IF(Staff!A53="","",Staff!A53)</f>
        <v/>
      </c>
      <c r="B55" s="19" t="str">
        <f>IF($A55="","",Staff!B53&amp;"")</f>
        <v/>
      </c>
      <c r="C55" s="20"/>
      <c r="D55" s="20"/>
      <c r="E55" s="20"/>
      <c r="F55" s="20"/>
      <c r="G55" s="20"/>
      <c r="H55" s="20"/>
      <c r="I55" s="20"/>
      <c r="J55" s="21" t="str">
        <f>IF($A55="","",SUMPRODUCT(SUMIF(Shifts!$A$4:$A$23,C55:I55,Shifts!$H$4:$H$23)))</f>
        <v/>
      </c>
      <c r="K55" s="22" t="str">
        <f t="shared" si="2"/>
        <v/>
      </c>
      <c r="L55" s="22" t="str">
        <f t="shared" si="3"/>
        <v/>
      </c>
      <c r="M55" s="22" t="str">
        <f>IF($A55="","",IF(COUNTA(C55:I55)&lt;7,"Fill all days",IF(L55=0,"No weekly off",IF(AND(N(Staff!D53)&gt;0,J55&gt;N(Staff!D53)),"Over hours","OK"))))</f>
        <v/>
      </c>
    </row>
    <row r="56" spans="1:13" x14ac:dyDescent="0.3">
      <c r="A56" s="18" t="str">
        <f>IF(Staff!A54="","",Staff!A54)</f>
        <v/>
      </c>
      <c r="B56" s="19" t="str">
        <f>IF($A56="","",Staff!B54&amp;"")</f>
        <v/>
      </c>
      <c r="C56" s="20"/>
      <c r="D56" s="20"/>
      <c r="E56" s="20"/>
      <c r="F56" s="20"/>
      <c r="G56" s="20"/>
      <c r="H56" s="20"/>
      <c r="I56" s="20"/>
      <c r="J56" s="21" t="str">
        <f>IF($A56="","",SUMPRODUCT(SUMIF(Shifts!$A$4:$A$23,C56:I56,Shifts!$H$4:$H$23)))</f>
        <v/>
      </c>
      <c r="K56" s="22" t="str">
        <f t="shared" si="2"/>
        <v/>
      </c>
      <c r="L56" s="22" t="str">
        <f t="shared" si="3"/>
        <v/>
      </c>
      <c r="M56" s="22" t="str">
        <f>IF($A56="","",IF(COUNTA(C56:I56)&lt;7,"Fill all days",IF(L56=0,"No weekly off",IF(AND(N(Staff!D54)&gt;0,J56&gt;N(Staff!D54)),"Over hours","OK"))))</f>
        <v/>
      </c>
    </row>
    <row r="57" spans="1:13" x14ac:dyDescent="0.3">
      <c r="A57" s="18" t="str">
        <f>IF(Staff!A55="","",Staff!A55)</f>
        <v/>
      </c>
      <c r="B57" s="19" t="str">
        <f>IF($A57="","",Staff!B55&amp;"")</f>
        <v/>
      </c>
      <c r="C57" s="20"/>
      <c r="D57" s="20"/>
      <c r="E57" s="20"/>
      <c r="F57" s="20"/>
      <c r="G57" s="20"/>
      <c r="H57" s="20"/>
      <c r="I57" s="20"/>
      <c r="J57" s="21" t="str">
        <f>IF($A57="","",SUMPRODUCT(SUMIF(Shifts!$A$4:$A$23,C57:I57,Shifts!$H$4:$H$23)))</f>
        <v/>
      </c>
      <c r="K57" s="22" t="str">
        <f t="shared" si="2"/>
        <v/>
      </c>
      <c r="L57" s="22" t="str">
        <f t="shared" si="3"/>
        <v/>
      </c>
      <c r="M57" s="22" t="str">
        <f>IF($A57="","",IF(COUNTA(C57:I57)&lt;7,"Fill all days",IF(L57=0,"No weekly off",IF(AND(N(Staff!D55)&gt;0,J57&gt;N(Staff!D55)),"Over hours","OK"))))</f>
        <v/>
      </c>
    </row>
    <row r="58" spans="1:13" x14ac:dyDescent="0.3">
      <c r="A58" s="18" t="str">
        <f>IF(Staff!A56="","",Staff!A56)</f>
        <v/>
      </c>
      <c r="B58" s="19" t="str">
        <f>IF($A58="","",Staff!B56&amp;"")</f>
        <v/>
      </c>
      <c r="C58" s="20"/>
      <c r="D58" s="20"/>
      <c r="E58" s="20"/>
      <c r="F58" s="20"/>
      <c r="G58" s="20"/>
      <c r="H58" s="20"/>
      <c r="I58" s="20"/>
      <c r="J58" s="21" t="str">
        <f>IF($A58="","",SUMPRODUCT(SUMIF(Shifts!$A$4:$A$23,C58:I58,Shifts!$H$4:$H$23)))</f>
        <v/>
      </c>
      <c r="K58" s="22" t="str">
        <f t="shared" si="2"/>
        <v/>
      </c>
      <c r="L58" s="22" t="str">
        <f t="shared" si="3"/>
        <v/>
      </c>
      <c r="M58" s="22" t="str">
        <f>IF($A58="","",IF(COUNTA(C58:I58)&lt;7,"Fill all days",IF(L58=0,"No weekly off",IF(AND(N(Staff!D56)&gt;0,J58&gt;N(Staff!D56)),"Over hours","OK"))))</f>
        <v/>
      </c>
    </row>
    <row r="59" spans="1:13" x14ac:dyDescent="0.3">
      <c r="A59" s="18" t="str">
        <f>IF(Staff!A57="","",Staff!A57)</f>
        <v/>
      </c>
      <c r="B59" s="19" t="str">
        <f>IF($A59="","",Staff!B57&amp;"")</f>
        <v/>
      </c>
      <c r="C59" s="20"/>
      <c r="D59" s="20"/>
      <c r="E59" s="20"/>
      <c r="F59" s="20"/>
      <c r="G59" s="20"/>
      <c r="H59" s="20"/>
      <c r="I59" s="20"/>
      <c r="J59" s="21" t="str">
        <f>IF($A59="","",SUMPRODUCT(SUMIF(Shifts!$A$4:$A$23,C59:I59,Shifts!$H$4:$H$23)))</f>
        <v/>
      </c>
      <c r="K59" s="22" t="str">
        <f t="shared" si="2"/>
        <v/>
      </c>
      <c r="L59" s="22" t="str">
        <f t="shared" si="3"/>
        <v/>
      </c>
      <c r="M59" s="22" t="str">
        <f>IF($A59="","",IF(COUNTA(C59:I59)&lt;7,"Fill all days",IF(L59=0,"No weekly off",IF(AND(N(Staff!D57)&gt;0,J59&gt;N(Staff!D57)),"Over hours","OK"))))</f>
        <v/>
      </c>
    </row>
    <row r="60" spans="1:13" x14ac:dyDescent="0.3">
      <c r="A60" s="18" t="str">
        <f>IF(Staff!A58="","",Staff!A58)</f>
        <v/>
      </c>
      <c r="B60" s="19" t="str">
        <f>IF($A60="","",Staff!B58&amp;"")</f>
        <v/>
      </c>
      <c r="C60" s="20"/>
      <c r="D60" s="20"/>
      <c r="E60" s="20"/>
      <c r="F60" s="20"/>
      <c r="G60" s="20"/>
      <c r="H60" s="20"/>
      <c r="I60" s="20"/>
      <c r="J60" s="21" t="str">
        <f>IF($A60="","",SUMPRODUCT(SUMIF(Shifts!$A$4:$A$23,C60:I60,Shifts!$H$4:$H$23)))</f>
        <v/>
      </c>
      <c r="K60" s="22" t="str">
        <f t="shared" si="2"/>
        <v/>
      </c>
      <c r="L60" s="22" t="str">
        <f t="shared" si="3"/>
        <v/>
      </c>
      <c r="M60" s="22" t="str">
        <f>IF($A60="","",IF(COUNTA(C60:I60)&lt;7,"Fill all days",IF(L60=0,"No weekly off",IF(AND(N(Staff!D58)&gt;0,J60&gt;N(Staff!D58)),"Over hours","OK"))))</f>
        <v/>
      </c>
    </row>
    <row r="61" spans="1:13" x14ac:dyDescent="0.3">
      <c r="A61" s="18" t="str">
        <f>IF(Staff!A59="","",Staff!A59)</f>
        <v/>
      </c>
      <c r="B61" s="19" t="str">
        <f>IF($A61="","",Staff!B59&amp;"")</f>
        <v/>
      </c>
      <c r="C61" s="20"/>
      <c r="D61" s="20"/>
      <c r="E61" s="20"/>
      <c r="F61" s="20"/>
      <c r="G61" s="20"/>
      <c r="H61" s="20"/>
      <c r="I61" s="20"/>
      <c r="J61" s="21" t="str">
        <f>IF($A61="","",SUMPRODUCT(SUMIF(Shifts!$A$4:$A$23,C61:I61,Shifts!$H$4:$H$23)))</f>
        <v/>
      </c>
      <c r="K61" s="22" t="str">
        <f t="shared" si="2"/>
        <v/>
      </c>
      <c r="L61" s="22" t="str">
        <f t="shared" si="3"/>
        <v/>
      </c>
      <c r="M61" s="22" t="str">
        <f>IF($A61="","",IF(COUNTA(C61:I61)&lt;7,"Fill all days",IF(L61=0,"No weekly off",IF(AND(N(Staff!D59)&gt;0,J61&gt;N(Staff!D59)),"Over hours","OK"))))</f>
        <v/>
      </c>
    </row>
    <row r="62" spans="1:13" x14ac:dyDescent="0.3">
      <c r="A62" s="18" t="str">
        <f>IF(Staff!A60="","",Staff!A60)</f>
        <v/>
      </c>
      <c r="B62" s="19" t="str">
        <f>IF($A62="","",Staff!B60&amp;"")</f>
        <v/>
      </c>
      <c r="C62" s="20"/>
      <c r="D62" s="20"/>
      <c r="E62" s="20"/>
      <c r="F62" s="20"/>
      <c r="G62" s="20"/>
      <c r="H62" s="20"/>
      <c r="I62" s="20"/>
      <c r="J62" s="21" t="str">
        <f>IF($A62="","",SUMPRODUCT(SUMIF(Shifts!$A$4:$A$23,C62:I62,Shifts!$H$4:$H$23)))</f>
        <v/>
      </c>
      <c r="K62" s="22" t="str">
        <f t="shared" si="2"/>
        <v/>
      </c>
      <c r="L62" s="22" t="str">
        <f t="shared" si="3"/>
        <v/>
      </c>
      <c r="M62" s="22" t="str">
        <f>IF($A62="","",IF(COUNTA(C62:I62)&lt;7,"Fill all days",IF(L62=0,"No weekly off",IF(AND(N(Staff!D60)&gt;0,J62&gt;N(Staff!D60)),"Over hours","OK"))))</f>
        <v/>
      </c>
    </row>
    <row r="63" spans="1:13" x14ac:dyDescent="0.3">
      <c r="A63" s="18" t="str">
        <f>IF(Staff!A61="","",Staff!A61)</f>
        <v/>
      </c>
      <c r="B63" s="19" t="str">
        <f>IF($A63="","",Staff!B61&amp;"")</f>
        <v/>
      </c>
      <c r="C63" s="20"/>
      <c r="D63" s="20"/>
      <c r="E63" s="20"/>
      <c r="F63" s="20"/>
      <c r="G63" s="20"/>
      <c r="H63" s="20"/>
      <c r="I63" s="20"/>
      <c r="J63" s="21" t="str">
        <f>IF($A63="","",SUMPRODUCT(SUMIF(Shifts!$A$4:$A$23,C63:I63,Shifts!$H$4:$H$23)))</f>
        <v/>
      </c>
      <c r="K63" s="22" t="str">
        <f t="shared" si="2"/>
        <v/>
      </c>
      <c r="L63" s="22" t="str">
        <f t="shared" si="3"/>
        <v/>
      </c>
      <c r="M63" s="22" t="str">
        <f>IF($A63="","",IF(COUNTA(C63:I63)&lt;7,"Fill all days",IF(L63=0,"No weekly off",IF(AND(N(Staff!D61)&gt;0,J63&gt;N(Staff!D61)),"Over hours","OK"))))</f>
        <v/>
      </c>
    </row>
    <row r="64" spans="1:13" x14ac:dyDescent="0.3">
      <c r="A64" s="18" t="str">
        <f>IF(Staff!A62="","",Staff!A62)</f>
        <v/>
      </c>
      <c r="B64" s="19" t="str">
        <f>IF($A64="","",Staff!B62&amp;"")</f>
        <v/>
      </c>
      <c r="C64" s="20"/>
      <c r="D64" s="20"/>
      <c r="E64" s="20"/>
      <c r="F64" s="20"/>
      <c r="G64" s="20"/>
      <c r="H64" s="20"/>
      <c r="I64" s="20"/>
      <c r="J64" s="21" t="str">
        <f>IF($A64="","",SUMPRODUCT(SUMIF(Shifts!$A$4:$A$23,C64:I64,Shifts!$H$4:$H$23)))</f>
        <v/>
      </c>
      <c r="K64" s="22" t="str">
        <f t="shared" si="2"/>
        <v/>
      </c>
      <c r="L64" s="22" t="str">
        <f t="shared" si="3"/>
        <v/>
      </c>
      <c r="M64" s="22" t="str">
        <f>IF($A64="","",IF(COUNTA(C64:I64)&lt;7,"Fill all days",IF(L64=0,"No weekly off",IF(AND(N(Staff!D62)&gt;0,J64&gt;N(Staff!D62)),"Over hours","OK"))))</f>
        <v/>
      </c>
    </row>
    <row r="65" spans="1:13" x14ac:dyDescent="0.3">
      <c r="A65" s="18" t="str">
        <f>IF(Staff!A63="","",Staff!A63)</f>
        <v/>
      </c>
      <c r="B65" s="19" t="str">
        <f>IF($A65="","",Staff!B63&amp;"")</f>
        <v/>
      </c>
      <c r="C65" s="20"/>
      <c r="D65" s="20"/>
      <c r="E65" s="20"/>
      <c r="F65" s="20"/>
      <c r="G65" s="20"/>
      <c r="H65" s="20"/>
      <c r="I65" s="20"/>
      <c r="J65" s="21" t="str">
        <f>IF($A65="","",SUMPRODUCT(SUMIF(Shifts!$A$4:$A$23,C65:I65,Shifts!$H$4:$H$23)))</f>
        <v/>
      </c>
      <c r="K65" s="22" t="str">
        <f t="shared" si="2"/>
        <v/>
      </c>
      <c r="L65" s="22" t="str">
        <f t="shared" si="3"/>
        <v/>
      </c>
      <c r="M65" s="22" t="str">
        <f>IF($A65="","",IF(COUNTA(C65:I65)&lt;7,"Fill all days",IF(L65=0,"No weekly off",IF(AND(N(Staff!D63)&gt;0,J65&gt;N(Staff!D63)),"Over hours","OK"))))</f>
        <v/>
      </c>
    </row>
    <row r="67" spans="1:13" x14ac:dyDescent="0.3">
      <c r="A67" s="24" t="s">
        <v>80</v>
      </c>
      <c r="J67" s="25">
        <f>SUM(J6:J65)</f>
        <v>466</v>
      </c>
    </row>
  </sheetData>
  <sheetProtection sheet="1" formatCells="0" formatColumns="0" formatRows="0" sort="0" autoFilter="0"/>
  <mergeCells count="1">
    <mergeCell ref="C3:D3"/>
  </mergeCells>
  <conditionalFormatting sqref="C6:I65">
    <cfRule type="cellIs" dxfId="3" priority="1" operator="equal">
      <formula>"OFF"</formula>
    </cfRule>
    <cfRule type="cellIs" dxfId="2" priority="2" operator="equal">
      <formula>"L"</formula>
    </cfRule>
  </conditionalFormatting>
  <conditionalFormatting sqref="M6:M65">
    <cfRule type="expression" dxfId="1" priority="3">
      <formula>AND(M6&lt;&gt;"",M6&lt;&gt;"OK")</formula>
    </cfRule>
  </conditionalFormatting>
  <pageMargins left="0.4" right="0.4" top="1" bottom="1" header="0.5" footer="0.5"/>
  <pageSetup paperSize="9" fitToHeight="0" orientation="landscape"/>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showInputMessage="1" promptTitle="Pick from the list" prompt="Pick a shift code" xr:uid="{00000000-0002-0000-0300-000000000000}">
          <x14:formula1>
            <xm:f>Shifts!$A$4:$A$23</xm:f>
          </x14:formula1>
          <xm:sqref>C6:I65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C2626"/>
    <pageSetUpPr fitToPage="1"/>
  </sheetPr>
  <dimension ref="A1:I39"/>
  <sheetViews>
    <sheetView showGridLines="0" workbookViewId="0"/>
  </sheetViews>
  <sheetFormatPr defaultRowHeight="14.4" x14ac:dyDescent="0.3"/>
  <cols>
    <col min="1" max="1" width="9" customWidth="1"/>
    <col min="2" max="2" width="26" customWidth="1"/>
    <col min="3" max="9" width="11" customWidth="1"/>
  </cols>
  <sheetData>
    <row r="1" spans="1:9" ht="25.95" customHeight="1" x14ac:dyDescent="0.4">
      <c r="A1" s="1" t="s">
        <v>81</v>
      </c>
    </row>
    <row r="2" spans="1:9" x14ac:dyDescent="0.3">
      <c r="A2" s="26" t="str">
        <f>"Week starting "&amp;TEXT(Roster!C3,"dd-mm-yyyy")</f>
        <v>Week starting 02-11-2026</v>
      </c>
    </row>
    <row r="4" spans="1:9" ht="31.95" customHeight="1" x14ac:dyDescent="0.3">
      <c r="A4" s="12" t="s">
        <v>25</v>
      </c>
      <c r="B4" s="12" t="s">
        <v>82</v>
      </c>
      <c r="C4" s="17">
        <f>Roster!$C$3+0</f>
        <v>46328</v>
      </c>
      <c r="D4" s="17">
        <f>Roster!$C$3+1</f>
        <v>46329</v>
      </c>
      <c r="E4" s="17">
        <f>Roster!$C$3+2</f>
        <v>46330</v>
      </c>
      <c r="F4" s="17">
        <f>Roster!$C$3+3</f>
        <v>46331</v>
      </c>
      <c r="G4" s="17">
        <f>Roster!$C$3+4</f>
        <v>46332</v>
      </c>
      <c r="H4" s="17">
        <f>Roster!$C$3+5</f>
        <v>46333</v>
      </c>
      <c r="I4" s="17">
        <f>Roster!$C$3+6</f>
        <v>46334</v>
      </c>
    </row>
    <row r="5" spans="1:9" x14ac:dyDescent="0.3">
      <c r="A5" s="23" t="str">
        <f>IF(Shifts!A4="","",Shifts!A4)</f>
        <v>M</v>
      </c>
      <c r="B5" s="18" t="str">
        <f>IF($A5="","",Shifts!B4&amp;"")</f>
        <v>Morning</v>
      </c>
      <c r="C5" s="27">
        <f>IF($A5="","",COUNTIF(Roster!C$6:C$65,$A5))</f>
        <v>3</v>
      </c>
      <c r="D5" s="27">
        <f>IF($A5="","",COUNTIF(Roster!D$6:D$65,$A5))</f>
        <v>2</v>
      </c>
      <c r="E5" s="27">
        <f>IF($A5="","",COUNTIF(Roster!E$6:E$65,$A5))</f>
        <v>2</v>
      </c>
      <c r="F5" s="27">
        <f>IF($A5="","",COUNTIF(Roster!F$6:F$65,$A5))</f>
        <v>2</v>
      </c>
      <c r="G5" s="27">
        <f>IF($A5="","",COUNTIF(Roster!G$6:G$65,$A5))</f>
        <v>2</v>
      </c>
      <c r="H5" s="27">
        <f>IF($A5="","",COUNTIF(Roster!H$6:H$65,$A5))</f>
        <v>1</v>
      </c>
      <c r="I5" s="27">
        <f>IF($A5="","",COUNTIF(Roster!I$6:I$65,$A5))</f>
        <v>1</v>
      </c>
    </row>
    <row r="6" spans="1:9" x14ac:dyDescent="0.3">
      <c r="A6" s="23" t="str">
        <f>IF(Shifts!A5="","",Shifts!A5)</f>
        <v>G</v>
      </c>
      <c r="B6" s="18" t="str">
        <f>IF($A6="","",Shifts!B5&amp;"")</f>
        <v>General</v>
      </c>
      <c r="C6" s="27">
        <f>IF($A6="","",COUNTIF(Roster!C$6:C$65,$A6))</f>
        <v>2</v>
      </c>
      <c r="D6" s="27">
        <f>IF($A6="","",COUNTIF(Roster!D$6:D$65,$A6))</f>
        <v>2</v>
      </c>
      <c r="E6" s="27">
        <f>IF($A6="","",COUNTIF(Roster!E$6:E$65,$A6))</f>
        <v>1</v>
      </c>
      <c r="F6" s="27">
        <f>IF($A6="","",COUNTIF(Roster!F$6:F$65,$A6))</f>
        <v>2</v>
      </c>
      <c r="G6" s="27">
        <f>IF($A6="","",COUNTIF(Roster!G$6:G$65,$A6))</f>
        <v>1</v>
      </c>
      <c r="H6" s="27">
        <f>IF($A6="","",COUNTIF(Roster!H$6:H$65,$A6))</f>
        <v>1</v>
      </c>
      <c r="I6" s="27">
        <f>IF($A6="","",COUNTIF(Roster!I$6:I$65,$A6))</f>
        <v>0</v>
      </c>
    </row>
    <row r="7" spans="1:9" x14ac:dyDescent="0.3">
      <c r="A7" s="23" t="str">
        <f>IF(Shifts!A6="","",Shifts!A6)</f>
        <v>E</v>
      </c>
      <c r="B7" s="18" t="str">
        <f>IF($A7="","",Shifts!B6&amp;"")</f>
        <v>Evening</v>
      </c>
      <c r="C7" s="27">
        <f>IF($A7="","",COUNTIF(Roster!C$6:C$65,$A7))</f>
        <v>2</v>
      </c>
      <c r="D7" s="27">
        <f>IF($A7="","",COUNTIF(Roster!D$6:D$65,$A7))</f>
        <v>2</v>
      </c>
      <c r="E7" s="27">
        <f>IF($A7="","",COUNTIF(Roster!E$6:E$65,$A7))</f>
        <v>3</v>
      </c>
      <c r="F7" s="27">
        <f>IF($A7="","",COUNTIF(Roster!F$6:F$65,$A7))</f>
        <v>3</v>
      </c>
      <c r="G7" s="27">
        <f>IF($A7="","",COUNTIF(Roster!G$6:G$65,$A7))</f>
        <v>2</v>
      </c>
      <c r="H7" s="27">
        <f>IF($A7="","",COUNTIF(Roster!H$6:H$65,$A7))</f>
        <v>4</v>
      </c>
      <c r="I7" s="27">
        <f>IF($A7="","",COUNTIF(Roster!I$6:I$65,$A7))</f>
        <v>4</v>
      </c>
    </row>
    <row r="8" spans="1:9" x14ac:dyDescent="0.3">
      <c r="A8" s="23" t="str">
        <f>IF(Shifts!A7="","",Shifts!A7)</f>
        <v>S</v>
      </c>
      <c r="B8" s="18" t="str">
        <f>IF($A8="","",Shifts!B7&amp;"")</f>
        <v>Split (lunch + dinner)</v>
      </c>
      <c r="C8" s="27">
        <f>IF($A8="","",COUNTIF(Roster!C$6:C$65,$A8))</f>
        <v>1</v>
      </c>
      <c r="D8" s="27">
        <f>IF($A8="","",COUNTIF(Roster!D$6:D$65,$A8))</f>
        <v>1</v>
      </c>
      <c r="E8" s="27">
        <f>IF($A8="","",COUNTIF(Roster!E$6:E$65,$A8))</f>
        <v>1</v>
      </c>
      <c r="F8" s="27">
        <f>IF($A8="","",COUNTIF(Roster!F$6:F$65,$A8))</f>
        <v>0</v>
      </c>
      <c r="G8" s="27">
        <f>IF($A8="","",COUNTIF(Roster!G$6:G$65,$A8))</f>
        <v>1</v>
      </c>
      <c r="H8" s="27">
        <f>IF($A8="","",COUNTIF(Roster!H$6:H$65,$A8))</f>
        <v>1</v>
      </c>
      <c r="I8" s="27">
        <f>IF($A8="","",COUNTIF(Roster!I$6:I$65,$A8))</f>
        <v>1</v>
      </c>
    </row>
    <row r="9" spans="1:9" x14ac:dyDescent="0.3">
      <c r="A9" s="23" t="str">
        <f>IF(Shifts!A8="","",Shifts!A8)</f>
        <v>N</v>
      </c>
      <c r="B9" s="18" t="str">
        <f>IF($A9="","",Shifts!B8&amp;"")</f>
        <v>Closing</v>
      </c>
      <c r="C9" s="27">
        <f>IF($A9="","",COUNTIF(Roster!C$6:C$65,$A9))</f>
        <v>1</v>
      </c>
      <c r="D9" s="27">
        <f>IF($A9="","",COUNTIF(Roster!D$6:D$65,$A9))</f>
        <v>1</v>
      </c>
      <c r="E9" s="27">
        <f>IF($A9="","",COUNTIF(Roster!E$6:E$65,$A9))</f>
        <v>1</v>
      </c>
      <c r="F9" s="27">
        <f>IF($A9="","",COUNTIF(Roster!F$6:F$65,$A9))</f>
        <v>0</v>
      </c>
      <c r="G9" s="27">
        <f>IF($A9="","",COUNTIF(Roster!G$6:G$65,$A9))</f>
        <v>2</v>
      </c>
      <c r="H9" s="27">
        <f>IF($A9="","",COUNTIF(Roster!H$6:H$65,$A9))</f>
        <v>3</v>
      </c>
      <c r="I9" s="27">
        <f>IF($A9="","",COUNTIF(Roster!I$6:I$65,$A9))</f>
        <v>3</v>
      </c>
    </row>
    <row r="10" spans="1:9" x14ac:dyDescent="0.3">
      <c r="A10" s="23" t="str">
        <f>IF(Shifts!A9="","",Shifts!A9)</f>
        <v>OFF</v>
      </c>
      <c r="B10" s="18" t="str">
        <f>IF($A10="","",Shifts!B9&amp;"")</f>
        <v>Weekly off</v>
      </c>
      <c r="C10" s="27">
        <f>IF($A10="","",COUNTIF(Roster!C$6:C$65,$A10))</f>
        <v>1</v>
      </c>
      <c r="D10" s="27">
        <f>IF($A10="","",COUNTIF(Roster!D$6:D$65,$A10))</f>
        <v>2</v>
      </c>
      <c r="E10" s="27">
        <f>IF($A10="","",COUNTIF(Roster!E$6:E$65,$A10))</f>
        <v>2</v>
      </c>
      <c r="F10" s="27">
        <f>IF($A10="","",COUNTIF(Roster!F$6:F$65,$A10))</f>
        <v>3</v>
      </c>
      <c r="G10" s="27">
        <f>IF($A10="","",COUNTIF(Roster!G$6:G$65,$A10))</f>
        <v>2</v>
      </c>
      <c r="H10" s="27">
        <f>IF($A10="","",COUNTIF(Roster!H$6:H$65,$A10))</f>
        <v>0</v>
      </c>
      <c r="I10" s="27">
        <f>IF($A10="","",COUNTIF(Roster!I$6:I$65,$A10))</f>
        <v>0</v>
      </c>
    </row>
    <row r="11" spans="1:9" x14ac:dyDescent="0.3">
      <c r="A11" s="23" t="str">
        <f>IF(Shifts!A10="","",Shifts!A10)</f>
        <v>L</v>
      </c>
      <c r="B11" s="18" t="str">
        <f>IF($A11="","",Shifts!B10&amp;"")</f>
        <v>Leave</v>
      </c>
      <c r="C11" s="27">
        <f>IF($A11="","",COUNTIF(Roster!C$6:C$65,$A11))</f>
        <v>0</v>
      </c>
      <c r="D11" s="27">
        <f>IF($A11="","",COUNTIF(Roster!D$6:D$65,$A11))</f>
        <v>0</v>
      </c>
      <c r="E11" s="27">
        <f>IF($A11="","",COUNTIF(Roster!E$6:E$65,$A11))</f>
        <v>0</v>
      </c>
      <c r="F11" s="27">
        <f>IF($A11="","",COUNTIF(Roster!F$6:F$65,$A11))</f>
        <v>0</v>
      </c>
      <c r="G11" s="27">
        <f>IF($A11="","",COUNTIF(Roster!G$6:G$65,$A11))</f>
        <v>0</v>
      </c>
      <c r="H11" s="27">
        <f>IF($A11="","",COUNTIF(Roster!H$6:H$65,$A11))</f>
        <v>0</v>
      </c>
      <c r="I11" s="27">
        <f>IF($A11="","",COUNTIF(Roster!I$6:I$65,$A11))</f>
        <v>1</v>
      </c>
    </row>
    <row r="12" spans="1:9" x14ac:dyDescent="0.3">
      <c r="A12" s="23" t="str">
        <f>IF(Shifts!A11="","",Shifts!A11)</f>
        <v/>
      </c>
      <c r="B12" s="18" t="str">
        <f>IF($A12="","",Shifts!B11&amp;"")</f>
        <v/>
      </c>
      <c r="C12" s="27" t="str">
        <f>IF($A12="","",COUNTIF(Roster!C$6:C$65,$A12))</f>
        <v/>
      </c>
      <c r="D12" s="27" t="str">
        <f>IF($A12="","",COUNTIF(Roster!D$6:D$65,$A12))</f>
        <v/>
      </c>
      <c r="E12" s="27" t="str">
        <f>IF($A12="","",COUNTIF(Roster!E$6:E$65,$A12))</f>
        <v/>
      </c>
      <c r="F12" s="27" t="str">
        <f>IF($A12="","",COUNTIF(Roster!F$6:F$65,$A12))</f>
        <v/>
      </c>
      <c r="G12" s="27" t="str">
        <f>IF($A12="","",COUNTIF(Roster!G$6:G$65,$A12))</f>
        <v/>
      </c>
      <c r="H12" s="27" t="str">
        <f>IF($A12="","",COUNTIF(Roster!H$6:H$65,$A12))</f>
        <v/>
      </c>
      <c r="I12" s="27" t="str">
        <f>IF($A12="","",COUNTIF(Roster!I$6:I$65,$A12))</f>
        <v/>
      </c>
    </row>
    <row r="13" spans="1:9" x14ac:dyDescent="0.3">
      <c r="A13" s="23" t="str">
        <f>IF(Shifts!A12="","",Shifts!A12)</f>
        <v/>
      </c>
      <c r="B13" s="18" t="str">
        <f>IF($A13="","",Shifts!B12&amp;"")</f>
        <v/>
      </c>
      <c r="C13" s="27" t="str">
        <f>IF($A13="","",COUNTIF(Roster!C$6:C$65,$A13))</f>
        <v/>
      </c>
      <c r="D13" s="27" t="str">
        <f>IF($A13="","",COUNTIF(Roster!D$6:D$65,$A13))</f>
        <v/>
      </c>
      <c r="E13" s="27" t="str">
        <f>IF($A13="","",COUNTIF(Roster!E$6:E$65,$A13))</f>
        <v/>
      </c>
      <c r="F13" s="27" t="str">
        <f>IF($A13="","",COUNTIF(Roster!F$6:F$65,$A13))</f>
        <v/>
      </c>
      <c r="G13" s="27" t="str">
        <f>IF($A13="","",COUNTIF(Roster!G$6:G$65,$A13))</f>
        <v/>
      </c>
      <c r="H13" s="27" t="str">
        <f>IF($A13="","",COUNTIF(Roster!H$6:H$65,$A13))</f>
        <v/>
      </c>
      <c r="I13" s="27" t="str">
        <f>IF($A13="","",COUNTIF(Roster!I$6:I$65,$A13))</f>
        <v/>
      </c>
    </row>
    <row r="14" spans="1:9" x14ac:dyDescent="0.3">
      <c r="A14" s="23" t="str">
        <f>IF(Shifts!A13="","",Shifts!A13)</f>
        <v/>
      </c>
      <c r="B14" s="18" t="str">
        <f>IF($A14="","",Shifts!B13&amp;"")</f>
        <v/>
      </c>
      <c r="C14" s="27" t="str">
        <f>IF($A14="","",COUNTIF(Roster!C$6:C$65,$A14))</f>
        <v/>
      </c>
      <c r="D14" s="27" t="str">
        <f>IF($A14="","",COUNTIF(Roster!D$6:D$65,$A14))</f>
        <v/>
      </c>
      <c r="E14" s="27" t="str">
        <f>IF($A14="","",COUNTIF(Roster!E$6:E$65,$A14))</f>
        <v/>
      </c>
      <c r="F14" s="27" t="str">
        <f>IF($A14="","",COUNTIF(Roster!F$6:F$65,$A14))</f>
        <v/>
      </c>
      <c r="G14" s="27" t="str">
        <f>IF($A14="","",COUNTIF(Roster!G$6:G$65,$A14))</f>
        <v/>
      </c>
      <c r="H14" s="27" t="str">
        <f>IF($A14="","",COUNTIF(Roster!H$6:H$65,$A14))</f>
        <v/>
      </c>
      <c r="I14" s="27" t="str">
        <f>IF($A14="","",COUNTIF(Roster!I$6:I$65,$A14))</f>
        <v/>
      </c>
    </row>
    <row r="15" spans="1:9" x14ac:dyDescent="0.3">
      <c r="A15" s="23" t="str">
        <f>IF(Shifts!A14="","",Shifts!A14)</f>
        <v/>
      </c>
      <c r="B15" s="18" t="str">
        <f>IF($A15="","",Shifts!B14&amp;"")</f>
        <v/>
      </c>
      <c r="C15" s="27" t="str">
        <f>IF($A15="","",COUNTIF(Roster!C$6:C$65,$A15))</f>
        <v/>
      </c>
      <c r="D15" s="27" t="str">
        <f>IF($A15="","",COUNTIF(Roster!D$6:D$65,$A15))</f>
        <v/>
      </c>
      <c r="E15" s="27" t="str">
        <f>IF($A15="","",COUNTIF(Roster!E$6:E$65,$A15))</f>
        <v/>
      </c>
      <c r="F15" s="27" t="str">
        <f>IF($A15="","",COUNTIF(Roster!F$6:F$65,$A15))</f>
        <v/>
      </c>
      <c r="G15" s="27" t="str">
        <f>IF($A15="","",COUNTIF(Roster!G$6:G$65,$A15))</f>
        <v/>
      </c>
      <c r="H15" s="27" t="str">
        <f>IF($A15="","",COUNTIF(Roster!H$6:H$65,$A15))</f>
        <v/>
      </c>
      <c r="I15" s="27" t="str">
        <f>IF($A15="","",COUNTIF(Roster!I$6:I$65,$A15))</f>
        <v/>
      </c>
    </row>
    <row r="16" spans="1:9" x14ac:dyDescent="0.3">
      <c r="A16" s="23" t="str">
        <f>IF(Shifts!A15="","",Shifts!A15)</f>
        <v/>
      </c>
      <c r="B16" s="18" t="str">
        <f>IF($A16="","",Shifts!B15&amp;"")</f>
        <v/>
      </c>
      <c r="C16" s="27" t="str">
        <f>IF($A16="","",COUNTIF(Roster!C$6:C$65,$A16))</f>
        <v/>
      </c>
      <c r="D16" s="27" t="str">
        <f>IF($A16="","",COUNTIF(Roster!D$6:D$65,$A16))</f>
        <v/>
      </c>
      <c r="E16" s="27" t="str">
        <f>IF($A16="","",COUNTIF(Roster!E$6:E$65,$A16))</f>
        <v/>
      </c>
      <c r="F16" s="27" t="str">
        <f>IF($A16="","",COUNTIF(Roster!F$6:F$65,$A16))</f>
        <v/>
      </c>
      <c r="G16" s="27" t="str">
        <f>IF($A16="","",COUNTIF(Roster!G$6:G$65,$A16))</f>
        <v/>
      </c>
      <c r="H16" s="27" t="str">
        <f>IF($A16="","",COUNTIF(Roster!H$6:H$65,$A16))</f>
        <v/>
      </c>
      <c r="I16" s="27" t="str">
        <f>IF($A16="","",COUNTIF(Roster!I$6:I$65,$A16))</f>
        <v/>
      </c>
    </row>
    <row r="17" spans="1:9" x14ac:dyDescent="0.3">
      <c r="A17" s="23" t="str">
        <f>IF(Shifts!A16="","",Shifts!A16)</f>
        <v/>
      </c>
      <c r="B17" s="18" t="str">
        <f>IF($A17="","",Shifts!B16&amp;"")</f>
        <v/>
      </c>
      <c r="C17" s="27" t="str">
        <f>IF($A17="","",COUNTIF(Roster!C$6:C$65,$A17))</f>
        <v/>
      </c>
      <c r="D17" s="27" t="str">
        <f>IF($A17="","",COUNTIF(Roster!D$6:D$65,$A17))</f>
        <v/>
      </c>
      <c r="E17" s="27" t="str">
        <f>IF($A17="","",COUNTIF(Roster!E$6:E$65,$A17))</f>
        <v/>
      </c>
      <c r="F17" s="27" t="str">
        <f>IF($A17="","",COUNTIF(Roster!F$6:F$65,$A17))</f>
        <v/>
      </c>
      <c r="G17" s="27" t="str">
        <f>IF($A17="","",COUNTIF(Roster!G$6:G$65,$A17))</f>
        <v/>
      </c>
      <c r="H17" s="27" t="str">
        <f>IF($A17="","",COUNTIF(Roster!H$6:H$65,$A17))</f>
        <v/>
      </c>
      <c r="I17" s="27" t="str">
        <f>IF($A17="","",COUNTIF(Roster!I$6:I$65,$A17))</f>
        <v/>
      </c>
    </row>
    <row r="18" spans="1:9" x14ac:dyDescent="0.3">
      <c r="A18" s="23" t="str">
        <f>IF(Shifts!A17="","",Shifts!A17)</f>
        <v/>
      </c>
      <c r="B18" s="18" t="str">
        <f>IF($A18="","",Shifts!B17&amp;"")</f>
        <v/>
      </c>
      <c r="C18" s="27" t="str">
        <f>IF($A18="","",COUNTIF(Roster!C$6:C$65,$A18))</f>
        <v/>
      </c>
      <c r="D18" s="27" t="str">
        <f>IF($A18="","",COUNTIF(Roster!D$6:D$65,$A18))</f>
        <v/>
      </c>
      <c r="E18" s="27" t="str">
        <f>IF($A18="","",COUNTIF(Roster!E$6:E$65,$A18))</f>
        <v/>
      </c>
      <c r="F18" s="27" t="str">
        <f>IF($A18="","",COUNTIF(Roster!F$6:F$65,$A18))</f>
        <v/>
      </c>
      <c r="G18" s="27" t="str">
        <f>IF($A18="","",COUNTIF(Roster!G$6:G$65,$A18))</f>
        <v/>
      </c>
      <c r="H18" s="27" t="str">
        <f>IF($A18="","",COUNTIF(Roster!H$6:H$65,$A18))</f>
        <v/>
      </c>
      <c r="I18" s="27" t="str">
        <f>IF($A18="","",COUNTIF(Roster!I$6:I$65,$A18))</f>
        <v/>
      </c>
    </row>
    <row r="19" spans="1:9" x14ac:dyDescent="0.3">
      <c r="A19" s="23" t="str">
        <f>IF(Shifts!A18="","",Shifts!A18)</f>
        <v/>
      </c>
      <c r="B19" s="18" t="str">
        <f>IF($A19="","",Shifts!B18&amp;"")</f>
        <v/>
      </c>
      <c r="C19" s="27" t="str">
        <f>IF($A19="","",COUNTIF(Roster!C$6:C$65,$A19))</f>
        <v/>
      </c>
      <c r="D19" s="27" t="str">
        <f>IF($A19="","",COUNTIF(Roster!D$6:D$65,$A19))</f>
        <v/>
      </c>
      <c r="E19" s="27" t="str">
        <f>IF($A19="","",COUNTIF(Roster!E$6:E$65,$A19))</f>
        <v/>
      </c>
      <c r="F19" s="27" t="str">
        <f>IF($A19="","",COUNTIF(Roster!F$6:F$65,$A19))</f>
        <v/>
      </c>
      <c r="G19" s="27" t="str">
        <f>IF($A19="","",COUNTIF(Roster!G$6:G$65,$A19))</f>
        <v/>
      </c>
      <c r="H19" s="27" t="str">
        <f>IF($A19="","",COUNTIF(Roster!H$6:H$65,$A19))</f>
        <v/>
      </c>
      <c r="I19" s="27" t="str">
        <f>IF($A19="","",COUNTIF(Roster!I$6:I$65,$A19))</f>
        <v/>
      </c>
    </row>
    <row r="20" spans="1:9" x14ac:dyDescent="0.3">
      <c r="A20" s="23" t="str">
        <f>IF(Shifts!A19="","",Shifts!A19)</f>
        <v/>
      </c>
      <c r="B20" s="18" t="str">
        <f>IF($A20="","",Shifts!B19&amp;"")</f>
        <v/>
      </c>
      <c r="C20" s="27" t="str">
        <f>IF($A20="","",COUNTIF(Roster!C$6:C$65,$A20))</f>
        <v/>
      </c>
      <c r="D20" s="27" t="str">
        <f>IF($A20="","",COUNTIF(Roster!D$6:D$65,$A20))</f>
        <v/>
      </c>
      <c r="E20" s="27" t="str">
        <f>IF($A20="","",COUNTIF(Roster!E$6:E$65,$A20))</f>
        <v/>
      </c>
      <c r="F20" s="27" t="str">
        <f>IF($A20="","",COUNTIF(Roster!F$6:F$65,$A20))</f>
        <v/>
      </c>
      <c r="G20" s="27" t="str">
        <f>IF($A20="","",COUNTIF(Roster!G$6:G$65,$A20))</f>
        <v/>
      </c>
      <c r="H20" s="27" t="str">
        <f>IF($A20="","",COUNTIF(Roster!H$6:H$65,$A20))</f>
        <v/>
      </c>
      <c r="I20" s="27" t="str">
        <f>IF($A20="","",COUNTIF(Roster!I$6:I$65,$A20))</f>
        <v/>
      </c>
    </row>
    <row r="21" spans="1:9" x14ac:dyDescent="0.3">
      <c r="A21" s="23" t="str">
        <f>IF(Shifts!A20="","",Shifts!A20)</f>
        <v/>
      </c>
      <c r="B21" s="18" t="str">
        <f>IF($A21="","",Shifts!B20&amp;"")</f>
        <v/>
      </c>
      <c r="C21" s="27" t="str">
        <f>IF($A21="","",COUNTIF(Roster!C$6:C$65,$A21))</f>
        <v/>
      </c>
      <c r="D21" s="27" t="str">
        <f>IF($A21="","",COUNTIF(Roster!D$6:D$65,$A21))</f>
        <v/>
      </c>
      <c r="E21" s="27" t="str">
        <f>IF($A21="","",COUNTIF(Roster!E$6:E$65,$A21))</f>
        <v/>
      </c>
      <c r="F21" s="27" t="str">
        <f>IF($A21="","",COUNTIF(Roster!F$6:F$65,$A21))</f>
        <v/>
      </c>
      <c r="G21" s="27" t="str">
        <f>IF($A21="","",COUNTIF(Roster!G$6:G$65,$A21))</f>
        <v/>
      </c>
      <c r="H21" s="27" t="str">
        <f>IF($A21="","",COUNTIF(Roster!H$6:H$65,$A21))</f>
        <v/>
      </c>
      <c r="I21" s="27" t="str">
        <f>IF($A21="","",COUNTIF(Roster!I$6:I$65,$A21))</f>
        <v/>
      </c>
    </row>
    <row r="22" spans="1:9" x14ac:dyDescent="0.3">
      <c r="A22" s="23" t="str">
        <f>IF(Shifts!A21="","",Shifts!A21)</f>
        <v/>
      </c>
      <c r="B22" s="18" t="str">
        <f>IF($A22="","",Shifts!B21&amp;"")</f>
        <v/>
      </c>
      <c r="C22" s="27" t="str">
        <f>IF($A22="","",COUNTIF(Roster!C$6:C$65,$A22))</f>
        <v/>
      </c>
      <c r="D22" s="27" t="str">
        <f>IF($A22="","",COUNTIF(Roster!D$6:D$65,$A22))</f>
        <v/>
      </c>
      <c r="E22" s="27" t="str">
        <f>IF($A22="","",COUNTIF(Roster!E$6:E$65,$A22))</f>
        <v/>
      </c>
      <c r="F22" s="27" t="str">
        <f>IF($A22="","",COUNTIF(Roster!F$6:F$65,$A22))</f>
        <v/>
      </c>
      <c r="G22" s="27" t="str">
        <f>IF($A22="","",COUNTIF(Roster!G$6:G$65,$A22))</f>
        <v/>
      </c>
      <c r="H22" s="27" t="str">
        <f>IF($A22="","",COUNTIF(Roster!H$6:H$65,$A22))</f>
        <v/>
      </c>
      <c r="I22" s="27" t="str">
        <f>IF($A22="","",COUNTIF(Roster!I$6:I$65,$A22))</f>
        <v/>
      </c>
    </row>
    <row r="23" spans="1:9" x14ac:dyDescent="0.3">
      <c r="A23" s="23" t="str">
        <f>IF(Shifts!A22="","",Shifts!A22)</f>
        <v/>
      </c>
      <c r="B23" s="18" t="str">
        <f>IF($A23="","",Shifts!B22&amp;"")</f>
        <v/>
      </c>
      <c r="C23" s="27" t="str">
        <f>IF($A23="","",COUNTIF(Roster!C$6:C$65,$A23))</f>
        <v/>
      </c>
      <c r="D23" s="27" t="str">
        <f>IF($A23="","",COUNTIF(Roster!D$6:D$65,$A23))</f>
        <v/>
      </c>
      <c r="E23" s="27" t="str">
        <f>IF($A23="","",COUNTIF(Roster!E$6:E$65,$A23))</f>
        <v/>
      </c>
      <c r="F23" s="27" t="str">
        <f>IF($A23="","",COUNTIF(Roster!F$6:F$65,$A23))</f>
        <v/>
      </c>
      <c r="G23" s="27" t="str">
        <f>IF($A23="","",COUNTIF(Roster!G$6:G$65,$A23))</f>
        <v/>
      </c>
      <c r="H23" s="27" t="str">
        <f>IF($A23="","",COUNTIF(Roster!H$6:H$65,$A23))</f>
        <v/>
      </c>
      <c r="I23" s="27" t="str">
        <f>IF($A23="","",COUNTIF(Roster!I$6:I$65,$A23))</f>
        <v/>
      </c>
    </row>
    <row r="24" spans="1:9" x14ac:dyDescent="0.3">
      <c r="A24" s="23" t="str">
        <f>IF(Shifts!A23="","",Shifts!A23)</f>
        <v/>
      </c>
      <c r="B24" s="18" t="str">
        <f>IF($A24="","",Shifts!B23&amp;"")</f>
        <v/>
      </c>
      <c r="C24" s="27" t="str">
        <f>IF($A24="","",COUNTIF(Roster!C$6:C$65,$A24))</f>
        <v/>
      </c>
      <c r="D24" s="27" t="str">
        <f>IF($A24="","",COUNTIF(Roster!D$6:D$65,$A24))</f>
        <v/>
      </c>
      <c r="E24" s="27" t="str">
        <f>IF($A24="","",COUNTIF(Roster!E$6:E$65,$A24))</f>
        <v/>
      </c>
      <c r="F24" s="27" t="str">
        <f>IF($A24="","",COUNTIF(Roster!F$6:F$65,$A24))</f>
        <v/>
      </c>
      <c r="G24" s="27" t="str">
        <f>IF($A24="","",COUNTIF(Roster!G$6:G$65,$A24))</f>
        <v/>
      </c>
      <c r="H24" s="27" t="str">
        <f>IF($A24="","",COUNTIF(Roster!H$6:H$65,$A24))</f>
        <v/>
      </c>
      <c r="I24" s="27" t="str">
        <f>IF($A24="","",COUNTIF(Roster!I$6:I$65,$A24))</f>
        <v/>
      </c>
    </row>
    <row r="26" spans="1:9" x14ac:dyDescent="0.3">
      <c r="A26" s="28"/>
      <c r="B26" s="24" t="s">
        <v>83</v>
      </c>
      <c r="C26" s="29">
        <f>COUNTA(Roster!C6:C65)-COUNTIF(Roster!C6:C65,"OFF")-COUNTIF(Roster!C6:C65,"L")</f>
        <v>9</v>
      </c>
      <c r="D26" s="29">
        <f>COUNTA(Roster!D6:D65)-COUNTIF(Roster!D6:D65,"OFF")-COUNTIF(Roster!D6:D65,"L")</f>
        <v>8</v>
      </c>
      <c r="E26" s="29">
        <f>COUNTA(Roster!E6:E65)-COUNTIF(Roster!E6:E65,"OFF")-COUNTIF(Roster!E6:E65,"L")</f>
        <v>8</v>
      </c>
      <c r="F26" s="29">
        <f>COUNTA(Roster!F6:F65)-COUNTIF(Roster!F6:F65,"OFF")-COUNTIF(Roster!F6:F65,"L")</f>
        <v>7</v>
      </c>
      <c r="G26" s="29">
        <f>COUNTA(Roster!G6:G65)-COUNTIF(Roster!G6:G65,"OFF")-COUNTIF(Roster!G6:G65,"L")</f>
        <v>8</v>
      </c>
      <c r="H26" s="29">
        <f>COUNTA(Roster!H6:H65)-COUNTIF(Roster!H6:H65,"OFF")-COUNTIF(Roster!H6:H65,"L")</f>
        <v>10</v>
      </c>
      <c r="I26" s="29">
        <f>COUNTA(Roster!I6:I65)-COUNTIF(Roster!I6:I65,"OFF")-COUNTIF(Roster!I6:I65,"L")</f>
        <v>9</v>
      </c>
    </row>
    <row r="28" spans="1:9" ht="31.95" customHeight="1" x14ac:dyDescent="0.3">
      <c r="A28" s="12"/>
      <c r="B28" s="12" t="s">
        <v>84</v>
      </c>
      <c r="C28" s="17">
        <f>Roster!$C$3+0</f>
        <v>46328</v>
      </c>
      <c r="D28" s="17">
        <f>Roster!$C$3+1</f>
        <v>46329</v>
      </c>
      <c r="E28" s="17">
        <f>Roster!$C$3+2</f>
        <v>46330</v>
      </c>
      <c r="F28" s="17">
        <f>Roster!$C$3+3</f>
        <v>46331</v>
      </c>
      <c r="G28" s="17">
        <f>Roster!$C$3+4</f>
        <v>46332</v>
      </c>
      <c r="H28" s="17">
        <f>Roster!$C$3+5</f>
        <v>46333</v>
      </c>
      <c r="I28" s="17">
        <f>Roster!$C$3+6</f>
        <v>46334</v>
      </c>
    </row>
    <row r="29" spans="1:9" x14ac:dyDescent="0.3">
      <c r="B29" s="18" t="s">
        <v>85</v>
      </c>
      <c r="C29" s="27">
        <f>COUNTIFS(Roster!$B$6:$B$65,$B29,Roster!C$6:C$65,"&lt;&gt;OFF",Roster!C$6:C$65,"&lt;&gt;L",Roster!C$6:C$65,"&lt;&gt;")</f>
        <v>0</v>
      </c>
      <c r="D29" s="27">
        <f>COUNTIFS(Roster!$B$6:$B$65,$B29,Roster!D$6:D$65,"&lt;&gt;OFF",Roster!D$6:D$65,"&lt;&gt;L",Roster!D$6:D$65,"&lt;&gt;")</f>
        <v>0</v>
      </c>
      <c r="E29" s="27">
        <f>COUNTIFS(Roster!$B$6:$B$65,$B29,Roster!E$6:E$65,"&lt;&gt;OFF",Roster!E$6:E$65,"&lt;&gt;L",Roster!E$6:E$65,"&lt;&gt;")</f>
        <v>0</v>
      </c>
      <c r="F29" s="27">
        <f>COUNTIFS(Roster!$B$6:$B$65,$B29,Roster!F$6:F$65,"&lt;&gt;OFF",Roster!F$6:F$65,"&lt;&gt;L",Roster!F$6:F$65,"&lt;&gt;")</f>
        <v>0</v>
      </c>
      <c r="G29" s="27">
        <f>COUNTIFS(Roster!$B$6:$B$65,$B29,Roster!G$6:G$65,"&lt;&gt;OFF",Roster!G$6:G$65,"&lt;&gt;L",Roster!G$6:G$65,"&lt;&gt;")</f>
        <v>0</v>
      </c>
      <c r="H29" s="27">
        <f>COUNTIFS(Roster!$B$6:$B$65,$B29,Roster!H$6:H$65,"&lt;&gt;OFF",Roster!H$6:H$65,"&lt;&gt;L",Roster!H$6:H$65,"&lt;&gt;")</f>
        <v>0</v>
      </c>
      <c r="I29" s="27">
        <f>COUNTIFS(Roster!$B$6:$B$65,$B29,Roster!I$6:I$65,"&lt;&gt;OFF",Roster!I$6:I$65,"&lt;&gt;L",Roster!I$6:I$65,"&lt;&gt;")</f>
        <v>0</v>
      </c>
    </row>
    <row r="30" spans="1:9" x14ac:dyDescent="0.3">
      <c r="B30" s="18" t="s">
        <v>54</v>
      </c>
      <c r="C30" s="27">
        <f>COUNTIFS(Roster!$B$6:$B$65,$B30,Roster!C$6:C$65,"&lt;&gt;OFF",Roster!C$6:C$65,"&lt;&gt;L",Roster!C$6:C$65,"&lt;&gt;")</f>
        <v>1</v>
      </c>
      <c r="D30" s="27">
        <f>COUNTIFS(Roster!$B$6:$B$65,$B30,Roster!D$6:D$65,"&lt;&gt;OFF",Roster!D$6:D$65,"&lt;&gt;L",Roster!D$6:D$65,"&lt;&gt;")</f>
        <v>1</v>
      </c>
      <c r="E30" s="27">
        <f>COUNTIFS(Roster!$B$6:$B$65,$B30,Roster!E$6:E$65,"&lt;&gt;OFF",Roster!E$6:E$65,"&lt;&gt;L",Roster!E$6:E$65,"&lt;&gt;")</f>
        <v>1</v>
      </c>
      <c r="F30" s="27">
        <f>COUNTIFS(Roster!$B$6:$B$65,$B30,Roster!F$6:F$65,"&lt;&gt;OFF",Roster!F$6:F$65,"&lt;&gt;L",Roster!F$6:F$65,"&lt;&gt;")</f>
        <v>0</v>
      </c>
      <c r="G30" s="27">
        <f>COUNTIFS(Roster!$B$6:$B$65,$B30,Roster!G$6:G$65,"&lt;&gt;OFF",Roster!G$6:G$65,"&lt;&gt;L",Roster!G$6:G$65,"&lt;&gt;")</f>
        <v>1</v>
      </c>
      <c r="H30" s="27">
        <f>COUNTIFS(Roster!$B$6:$B$65,$B30,Roster!H$6:H$65,"&lt;&gt;OFF",Roster!H$6:H$65,"&lt;&gt;L",Roster!H$6:H$65,"&lt;&gt;")</f>
        <v>1</v>
      </c>
      <c r="I30" s="27">
        <f>COUNTIFS(Roster!$B$6:$B$65,$B30,Roster!I$6:I$65,"&lt;&gt;OFF",Roster!I$6:I$65,"&lt;&gt;L",Roster!I$6:I$65,"&lt;&gt;")</f>
        <v>1</v>
      </c>
    </row>
    <row r="31" spans="1:9" x14ac:dyDescent="0.3">
      <c r="B31" s="18" t="s">
        <v>56</v>
      </c>
      <c r="C31" s="27">
        <f>COUNTIFS(Roster!$B$6:$B$65,$B31,Roster!C$6:C$65,"&lt;&gt;OFF",Roster!C$6:C$65,"&lt;&gt;L",Roster!C$6:C$65,"&lt;&gt;")</f>
        <v>1</v>
      </c>
      <c r="D31" s="27">
        <f>COUNTIFS(Roster!$B$6:$B$65,$B31,Roster!D$6:D$65,"&lt;&gt;OFF",Roster!D$6:D$65,"&lt;&gt;L",Roster!D$6:D$65,"&lt;&gt;")</f>
        <v>1</v>
      </c>
      <c r="E31" s="27">
        <f>COUNTIFS(Roster!$B$6:$B$65,$B31,Roster!E$6:E$65,"&lt;&gt;OFF",Roster!E$6:E$65,"&lt;&gt;L",Roster!E$6:E$65,"&lt;&gt;")</f>
        <v>0</v>
      </c>
      <c r="F31" s="27">
        <f>COUNTIFS(Roster!$B$6:$B$65,$B31,Roster!F$6:F$65,"&lt;&gt;OFF",Roster!F$6:F$65,"&lt;&gt;L",Roster!F$6:F$65,"&lt;&gt;")</f>
        <v>1</v>
      </c>
      <c r="G31" s="27">
        <f>COUNTIFS(Roster!$B$6:$B$65,$B31,Roster!G$6:G$65,"&lt;&gt;OFF",Roster!G$6:G$65,"&lt;&gt;L",Roster!G$6:G$65,"&lt;&gt;")</f>
        <v>1</v>
      </c>
      <c r="H31" s="27">
        <f>COUNTIFS(Roster!$B$6:$B$65,$B31,Roster!H$6:H$65,"&lt;&gt;OFF",Roster!H$6:H$65,"&lt;&gt;L",Roster!H$6:H$65,"&lt;&gt;")</f>
        <v>1</v>
      </c>
      <c r="I31" s="27">
        <f>COUNTIFS(Roster!$B$6:$B$65,$B31,Roster!I$6:I$65,"&lt;&gt;OFF",Roster!I$6:I$65,"&lt;&gt;L",Roster!I$6:I$65,"&lt;&gt;")</f>
        <v>1</v>
      </c>
    </row>
    <row r="32" spans="1:9" x14ac:dyDescent="0.3">
      <c r="B32" s="18" t="s">
        <v>58</v>
      </c>
      <c r="C32" s="27">
        <f>COUNTIFS(Roster!$B$6:$B$65,$B32,Roster!C$6:C$65,"&lt;&gt;OFF",Roster!C$6:C$65,"&lt;&gt;L",Roster!C$6:C$65,"&lt;&gt;")</f>
        <v>1</v>
      </c>
      <c r="D32" s="27">
        <f>COUNTIFS(Roster!$B$6:$B$65,$B32,Roster!D$6:D$65,"&lt;&gt;OFF",Roster!D$6:D$65,"&lt;&gt;L",Roster!D$6:D$65,"&lt;&gt;")</f>
        <v>0</v>
      </c>
      <c r="E32" s="27">
        <f>COUNTIFS(Roster!$B$6:$B$65,$B32,Roster!E$6:E$65,"&lt;&gt;OFF",Roster!E$6:E$65,"&lt;&gt;L",Roster!E$6:E$65,"&lt;&gt;")</f>
        <v>1</v>
      </c>
      <c r="F32" s="27">
        <f>COUNTIFS(Roster!$B$6:$B$65,$B32,Roster!F$6:F$65,"&lt;&gt;OFF",Roster!F$6:F$65,"&lt;&gt;L",Roster!F$6:F$65,"&lt;&gt;")</f>
        <v>1</v>
      </c>
      <c r="G32" s="27">
        <f>COUNTIFS(Roster!$B$6:$B$65,$B32,Roster!G$6:G$65,"&lt;&gt;OFF",Roster!G$6:G$65,"&lt;&gt;L",Roster!G$6:G$65,"&lt;&gt;")</f>
        <v>1</v>
      </c>
      <c r="H32" s="27">
        <f>COUNTIFS(Roster!$B$6:$B$65,$B32,Roster!H$6:H$65,"&lt;&gt;OFF",Roster!H$6:H$65,"&lt;&gt;L",Roster!H$6:H$65,"&lt;&gt;")</f>
        <v>1</v>
      </c>
      <c r="I32" s="27">
        <f>COUNTIFS(Roster!$B$6:$B$65,$B32,Roster!I$6:I$65,"&lt;&gt;OFF",Roster!I$6:I$65,"&lt;&gt;L",Roster!I$6:I$65,"&lt;&gt;")</f>
        <v>1</v>
      </c>
    </row>
    <row r="33" spans="2:9" x14ac:dyDescent="0.3">
      <c r="B33" s="18" t="s">
        <v>60</v>
      </c>
      <c r="C33" s="27">
        <f>COUNTIFS(Roster!$B$6:$B$65,$B33,Roster!C$6:C$65,"&lt;&gt;OFF",Roster!C$6:C$65,"&lt;&gt;L",Roster!C$6:C$65,"&lt;&gt;")</f>
        <v>1</v>
      </c>
      <c r="D33" s="27">
        <f>COUNTIFS(Roster!$B$6:$B$65,$B33,Roster!D$6:D$65,"&lt;&gt;OFF",Roster!D$6:D$65,"&lt;&gt;L",Roster!D$6:D$65,"&lt;&gt;")</f>
        <v>1</v>
      </c>
      <c r="E33" s="27">
        <f>COUNTIFS(Roster!$B$6:$B$65,$B33,Roster!E$6:E$65,"&lt;&gt;OFF",Roster!E$6:E$65,"&lt;&gt;L",Roster!E$6:E$65,"&lt;&gt;")</f>
        <v>1</v>
      </c>
      <c r="F33" s="27">
        <f>COUNTIFS(Roster!$B$6:$B$65,$B33,Roster!F$6:F$65,"&lt;&gt;OFF",Roster!F$6:F$65,"&lt;&gt;L",Roster!F$6:F$65,"&lt;&gt;")</f>
        <v>0</v>
      </c>
      <c r="G33" s="27">
        <f>COUNTIFS(Roster!$B$6:$B$65,$B33,Roster!G$6:G$65,"&lt;&gt;OFF",Roster!G$6:G$65,"&lt;&gt;L",Roster!G$6:G$65,"&lt;&gt;")</f>
        <v>1</v>
      </c>
      <c r="H33" s="27">
        <f>COUNTIFS(Roster!$B$6:$B$65,$B33,Roster!H$6:H$65,"&lt;&gt;OFF",Roster!H$6:H$65,"&lt;&gt;L",Roster!H$6:H$65,"&lt;&gt;")</f>
        <v>1</v>
      </c>
      <c r="I33" s="27">
        <f>COUNTIFS(Roster!$B$6:$B$65,$B33,Roster!I$6:I$65,"&lt;&gt;OFF",Roster!I$6:I$65,"&lt;&gt;L",Roster!I$6:I$65,"&lt;&gt;")</f>
        <v>1</v>
      </c>
    </row>
    <row r="34" spans="2:9" x14ac:dyDescent="0.3">
      <c r="B34" s="18" t="s">
        <v>62</v>
      </c>
      <c r="C34" s="27">
        <f>COUNTIFS(Roster!$B$6:$B$65,$B34,Roster!C$6:C$65,"&lt;&gt;OFF",Roster!C$6:C$65,"&lt;&gt;L",Roster!C$6:C$65,"&lt;&gt;")</f>
        <v>1</v>
      </c>
      <c r="D34" s="27">
        <f>COUNTIFS(Roster!$B$6:$B$65,$B34,Roster!D$6:D$65,"&lt;&gt;OFF",Roster!D$6:D$65,"&lt;&gt;L",Roster!D$6:D$65,"&lt;&gt;")</f>
        <v>1</v>
      </c>
      <c r="E34" s="27">
        <f>COUNTIFS(Roster!$B$6:$B$65,$B34,Roster!E$6:E$65,"&lt;&gt;OFF",Roster!E$6:E$65,"&lt;&gt;L",Roster!E$6:E$65,"&lt;&gt;")</f>
        <v>1</v>
      </c>
      <c r="F34" s="27">
        <f>COUNTIFS(Roster!$B$6:$B$65,$B34,Roster!F$6:F$65,"&lt;&gt;OFF",Roster!F$6:F$65,"&lt;&gt;L",Roster!F$6:F$65,"&lt;&gt;")</f>
        <v>1</v>
      </c>
      <c r="G34" s="27">
        <f>COUNTIFS(Roster!$B$6:$B$65,$B34,Roster!G$6:G$65,"&lt;&gt;OFF",Roster!G$6:G$65,"&lt;&gt;L",Roster!G$6:G$65,"&lt;&gt;")</f>
        <v>0</v>
      </c>
      <c r="H34" s="27">
        <f>COUNTIFS(Roster!$B$6:$B$65,$B34,Roster!H$6:H$65,"&lt;&gt;OFF",Roster!H$6:H$65,"&lt;&gt;L",Roster!H$6:H$65,"&lt;&gt;")</f>
        <v>1</v>
      </c>
      <c r="I34" s="27">
        <f>COUNTIFS(Roster!$B$6:$B$65,$B34,Roster!I$6:I$65,"&lt;&gt;OFF",Roster!I$6:I$65,"&lt;&gt;L",Roster!I$6:I$65,"&lt;&gt;")</f>
        <v>1</v>
      </c>
    </row>
    <row r="35" spans="2:9" x14ac:dyDescent="0.3">
      <c r="B35" s="18" t="s">
        <v>64</v>
      </c>
      <c r="C35" s="27">
        <f>COUNTIFS(Roster!$B$6:$B$65,$B35,Roster!C$6:C$65,"&lt;&gt;OFF",Roster!C$6:C$65,"&lt;&gt;L",Roster!C$6:C$65,"&lt;&gt;")</f>
        <v>1</v>
      </c>
      <c r="D35" s="27">
        <f>COUNTIFS(Roster!$B$6:$B$65,$B35,Roster!D$6:D$65,"&lt;&gt;OFF",Roster!D$6:D$65,"&lt;&gt;L",Roster!D$6:D$65,"&lt;&gt;")</f>
        <v>1</v>
      </c>
      <c r="E35" s="27">
        <f>COUNTIFS(Roster!$B$6:$B$65,$B35,Roster!E$6:E$65,"&lt;&gt;OFF",Roster!E$6:E$65,"&lt;&gt;L",Roster!E$6:E$65,"&lt;&gt;")</f>
        <v>1</v>
      </c>
      <c r="F35" s="27">
        <f>COUNTIFS(Roster!$B$6:$B$65,$B35,Roster!F$6:F$65,"&lt;&gt;OFF",Roster!F$6:F$65,"&lt;&gt;L",Roster!F$6:F$65,"&lt;&gt;")</f>
        <v>1</v>
      </c>
      <c r="G35" s="27">
        <f>COUNTIFS(Roster!$B$6:$B$65,$B35,Roster!G$6:G$65,"&lt;&gt;OFF",Roster!G$6:G$65,"&lt;&gt;L",Roster!G$6:G$65,"&lt;&gt;")</f>
        <v>0</v>
      </c>
      <c r="H35" s="27">
        <f>COUNTIFS(Roster!$B$6:$B$65,$B35,Roster!H$6:H$65,"&lt;&gt;OFF",Roster!H$6:H$65,"&lt;&gt;L",Roster!H$6:H$65,"&lt;&gt;")</f>
        <v>1</v>
      </c>
      <c r="I35" s="27">
        <f>COUNTIFS(Roster!$B$6:$B$65,$B35,Roster!I$6:I$65,"&lt;&gt;OFF",Roster!I$6:I$65,"&lt;&gt;L",Roster!I$6:I$65,"&lt;&gt;")</f>
        <v>1</v>
      </c>
    </row>
    <row r="36" spans="2:9" x14ac:dyDescent="0.3">
      <c r="B36" s="18" t="s">
        <v>66</v>
      </c>
      <c r="C36" s="27">
        <f>COUNTIFS(Roster!$B$6:$B$65,$B36,Roster!C$6:C$65,"&lt;&gt;OFF",Roster!C$6:C$65,"&lt;&gt;L",Roster!C$6:C$65,"&lt;&gt;")</f>
        <v>1</v>
      </c>
      <c r="D36" s="27">
        <f>COUNTIFS(Roster!$B$6:$B$65,$B36,Roster!D$6:D$65,"&lt;&gt;OFF",Roster!D$6:D$65,"&lt;&gt;L",Roster!D$6:D$65,"&lt;&gt;")</f>
        <v>1</v>
      </c>
      <c r="E36" s="27">
        <f>COUNTIFS(Roster!$B$6:$B$65,$B36,Roster!E$6:E$65,"&lt;&gt;OFF",Roster!E$6:E$65,"&lt;&gt;L",Roster!E$6:E$65,"&lt;&gt;")</f>
        <v>2</v>
      </c>
      <c r="F36" s="27">
        <f>COUNTIFS(Roster!$B$6:$B$65,$B36,Roster!F$6:F$65,"&lt;&gt;OFF",Roster!F$6:F$65,"&lt;&gt;L",Roster!F$6:F$65,"&lt;&gt;")</f>
        <v>2</v>
      </c>
      <c r="G36" s="27">
        <f>COUNTIFS(Roster!$B$6:$B$65,$B36,Roster!G$6:G$65,"&lt;&gt;OFF",Roster!G$6:G$65,"&lt;&gt;L",Roster!G$6:G$65,"&lt;&gt;")</f>
        <v>2</v>
      </c>
      <c r="H36" s="27">
        <f>COUNTIFS(Roster!$B$6:$B$65,$B36,Roster!H$6:H$65,"&lt;&gt;OFF",Roster!H$6:H$65,"&lt;&gt;L",Roster!H$6:H$65,"&lt;&gt;")</f>
        <v>2</v>
      </c>
      <c r="I36" s="27">
        <f>COUNTIFS(Roster!$B$6:$B$65,$B36,Roster!I$6:I$65,"&lt;&gt;OFF",Roster!I$6:I$65,"&lt;&gt;L",Roster!I$6:I$65,"&lt;&gt;")</f>
        <v>2</v>
      </c>
    </row>
    <row r="37" spans="2:9" x14ac:dyDescent="0.3">
      <c r="B37" s="18" t="s">
        <v>69</v>
      </c>
      <c r="C37" s="27">
        <f>COUNTIFS(Roster!$B$6:$B$65,$B37,Roster!C$6:C$65,"&lt;&gt;OFF",Roster!C$6:C$65,"&lt;&gt;L",Roster!C$6:C$65,"&lt;&gt;")</f>
        <v>1</v>
      </c>
      <c r="D37" s="27">
        <f>COUNTIFS(Roster!$B$6:$B$65,$B37,Roster!D$6:D$65,"&lt;&gt;OFF",Roster!D$6:D$65,"&lt;&gt;L",Roster!D$6:D$65,"&lt;&gt;")</f>
        <v>1</v>
      </c>
      <c r="E37" s="27">
        <f>COUNTIFS(Roster!$B$6:$B$65,$B37,Roster!E$6:E$65,"&lt;&gt;OFF",Roster!E$6:E$65,"&lt;&gt;L",Roster!E$6:E$65,"&lt;&gt;")</f>
        <v>0</v>
      </c>
      <c r="F37" s="27">
        <f>COUNTIFS(Roster!$B$6:$B$65,$B37,Roster!F$6:F$65,"&lt;&gt;OFF",Roster!F$6:F$65,"&lt;&gt;L",Roster!F$6:F$65,"&lt;&gt;")</f>
        <v>1</v>
      </c>
      <c r="G37" s="27">
        <f>COUNTIFS(Roster!$B$6:$B$65,$B37,Roster!G$6:G$65,"&lt;&gt;OFF",Roster!G$6:G$65,"&lt;&gt;L",Roster!G$6:G$65,"&lt;&gt;")</f>
        <v>1</v>
      </c>
      <c r="H37" s="27">
        <f>COUNTIFS(Roster!$B$6:$B$65,$B37,Roster!H$6:H$65,"&lt;&gt;OFF",Roster!H$6:H$65,"&lt;&gt;L",Roster!H$6:H$65,"&lt;&gt;")</f>
        <v>1</v>
      </c>
      <c r="I37" s="27">
        <f>COUNTIFS(Roster!$B$6:$B$65,$B37,Roster!I$6:I$65,"&lt;&gt;OFF",Roster!I$6:I$65,"&lt;&gt;L",Roster!I$6:I$65,"&lt;&gt;")</f>
        <v>0</v>
      </c>
    </row>
    <row r="38" spans="2:9" x14ac:dyDescent="0.3">
      <c r="B38" s="18" t="s">
        <v>71</v>
      </c>
      <c r="C38" s="27">
        <f>COUNTIFS(Roster!$B$6:$B$65,$B38,Roster!C$6:C$65,"&lt;&gt;OFF",Roster!C$6:C$65,"&lt;&gt;L",Roster!C$6:C$65,"&lt;&gt;")</f>
        <v>1</v>
      </c>
      <c r="D38" s="27">
        <f>COUNTIFS(Roster!$B$6:$B$65,$B38,Roster!D$6:D$65,"&lt;&gt;OFF",Roster!D$6:D$65,"&lt;&gt;L",Roster!D$6:D$65,"&lt;&gt;")</f>
        <v>1</v>
      </c>
      <c r="E38" s="27">
        <f>COUNTIFS(Roster!$B$6:$B$65,$B38,Roster!E$6:E$65,"&lt;&gt;OFF",Roster!E$6:E$65,"&lt;&gt;L",Roster!E$6:E$65,"&lt;&gt;")</f>
        <v>1</v>
      </c>
      <c r="F38" s="27">
        <f>COUNTIFS(Roster!$B$6:$B$65,$B38,Roster!F$6:F$65,"&lt;&gt;OFF",Roster!F$6:F$65,"&lt;&gt;L",Roster!F$6:F$65,"&lt;&gt;")</f>
        <v>0</v>
      </c>
      <c r="G38" s="27">
        <f>COUNTIFS(Roster!$B$6:$B$65,$B38,Roster!G$6:G$65,"&lt;&gt;OFF",Roster!G$6:G$65,"&lt;&gt;L",Roster!G$6:G$65,"&lt;&gt;")</f>
        <v>1</v>
      </c>
      <c r="H38" s="27">
        <f>COUNTIFS(Roster!$B$6:$B$65,$B38,Roster!H$6:H$65,"&lt;&gt;OFF",Roster!H$6:H$65,"&lt;&gt;L",Roster!H$6:H$65,"&lt;&gt;")</f>
        <v>1</v>
      </c>
      <c r="I38" s="27">
        <f>COUNTIFS(Roster!$B$6:$B$65,$B38,Roster!I$6:I$65,"&lt;&gt;OFF",Roster!I$6:I$65,"&lt;&gt;L",Roster!I$6:I$65,"&lt;&gt;")</f>
        <v>1</v>
      </c>
    </row>
    <row r="39" spans="2:9" x14ac:dyDescent="0.3">
      <c r="B39" s="18" t="s">
        <v>86</v>
      </c>
      <c r="C39" s="27">
        <f>COUNTIFS(Roster!$B$6:$B$65,$B39,Roster!C$6:C$65,"&lt;&gt;OFF",Roster!C$6:C$65,"&lt;&gt;L",Roster!C$6:C$65,"&lt;&gt;")</f>
        <v>0</v>
      </c>
      <c r="D39" s="27">
        <f>COUNTIFS(Roster!$B$6:$B$65,$B39,Roster!D$6:D$65,"&lt;&gt;OFF",Roster!D$6:D$65,"&lt;&gt;L",Roster!D$6:D$65,"&lt;&gt;")</f>
        <v>0</v>
      </c>
      <c r="E39" s="27">
        <f>COUNTIFS(Roster!$B$6:$B$65,$B39,Roster!E$6:E$65,"&lt;&gt;OFF",Roster!E$6:E$65,"&lt;&gt;L",Roster!E$6:E$65,"&lt;&gt;")</f>
        <v>0</v>
      </c>
      <c r="F39" s="27">
        <f>COUNTIFS(Roster!$B$6:$B$65,$B39,Roster!F$6:F$65,"&lt;&gt;OFF",Roster!F$6:F$65,"&lt;&gt;L",Roster!F$6:F$65,"&lt;&gt;")</f>
        <v>0</v>
      </c>
      <c r="G39" s="27">
        <f>COUNTIFS(Roster!$B$6:$B$65,$B39,Roster!G$6:G$65,"&lt;&gt;OFF",Roster!G$6:G$65,"&lt;&gt;L",Roster!G$6:G$65,"&lt;&gt;")</f>
        <v>0</v>
      </c>
      <c r="H39" s="27">
        <f>COUNTIFS(Roster!$B$6:$B$65,$B39,Roster!H$6:H$65,"&lt;&gt;OFF",Roster!H$6:H$65,"&lt;&gt;L",Roster!H$6:H$65,"&lt;&gt;")</f>
        <v>0</v>
      </c>
      <c r="I39" s="27">
        <f>COUNTIFS(Roster!$B$6:$B$65,$B39,Roster!I$6:I$65,"&lt;&gt;OFF",Roster!I$6:I$65,"&lt;&gt;L",Roster!I$6:I$65,"&lt;&gt;")</f>
        <v>0</v>
      </c>
    </row>
  </sheetData>
  <sheetProtection sheet="1" formatCells="0" formatColumns="0" formatRows="0" sort="0" autoFilter="0"/>
  <conditionalFormatting sqref="C26:I26">
    <cfRule type="cellIs" dxfId="0" priority="1" operator="lessThan">
      <formula>1</formula>
    </cfRule>
  </conditionalFormatting>
  <pageMargins left="0.4" right="0.4" top="1" bottom="1" header="0.5" footer="0.5"/>
  <pageSetup paperSize="9" fitToHeight="0"/>
  <headerFooter>
    <oddFooter>&amp;C&amp;8 Toolkit by GroupChatOn  ·  toolkit.groupchaton.com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How to use</vt:lpstr>
      <vt:lpstr>Shifts</vt:lpstr>
      <vt:lpstr>Staff</vt:lpstr>
      <vt:lpstr>Roster</vt:lpstr>
      <vt:lpstr>Coverage</vt:lpstr>
      <vt:lpstr>Roster!Print_Area</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Restaurant Staff Shift Roster (Excel)</dc:title>
  <dc:subject>Free Excel weekly shift roster for restaurant staff: shift codes with times, split shifts, hours per person, weekly off check and how many people are on duty in each shift.</dc:subject>
  <dc:creator>Nivesh Sahayak</dc:creator>
  <cp:keywords>Toolkit by GroupChatOn; Designed &amp; Developed by: Nivesh Sahayak</cp:keywords>
  <dc:description>Restaurant Staff Shift Roster (Excel). From Toolkit by GroupChatOn (https://toolkit.groupchaton.com). Designed &amp; Developed by: Nivesh Sahayak (https://www.niveshsahayak.in/)</dc:description>
  <cp:lastModifiedBy>Nivesh Sahayak</cp:lastModifiedBy>
  <dcterms:created xsi:type="dcterms:W3CDTF">2026-11-02T18:22:09Z</dcterms:created>
  <dcterms:modified xsi:type="dcterms:W3CDTF">2026-11-02T18:22:58Z</dcterms:modified>
  <cp:category>Restaurant &amp; Cloud Kitchen</cp:category>
</cp:coreProperties>
</file>