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DB01630C-D9E9-4378-A866-A91471CC5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up" sheetId="2" r:id="rId2"/>
    <sheet name="Employees" sheetId="3" r:id="rId3"/>
    <sheet name="Salary" sheetId="4" r:id="rId4"/>
    <sheet name="Payslip" sheetId="5" r:id="rId5"/>
    <sheet name="Lists" sheetId="6" state="hidden" r:id="rId6"/>
  </sheets>
  <definedNames>
    <definedName name="_xlnm.Print_Area" localSheetId="4">Payslip!$A$1:$E$27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E8" i="5"/>
  <c r="B8" i="5"/>
  <c r="E7" i="5"/>
  <c r="B7" i="5"/>
  <c r="E6" i="5"/>
  <c r="B6" i="5"/>
  <c r="A3" i="5"/>
  <c r="A2" i="5"/>
  <c r="A1" i="5"/>
  <c r="A105" i="4"/>
  <c r="E105" i="4" s="1"/>
  <c r="Q104" i="4"/>
  <c r="P104" i="4"/>
  <c r="A104" i="4"/>
  <c r="O104" i="4" s="1"/>
  <c r="A103" i="4"/>
  <c r="B103" i="4" s="1"/>
  <c r="A102" i="4"/>
  <c r="N102" i="4" s="1"/>
  <c r="F101" i="4"/>
  <c r="A101" i="4"/>
  <c r="E101" i="4" s="1"/>
  <c r="A100" i="4"/>
  <c r="P100" i="4" s="1"/>
  <c r="P99" i="4"/>
  <c r="O99" i="4"/>
  <c r="N99" i="4"/>
  <c r="M99" i="4"/>
  <c r="I99" i="4"/>
  <c r="H99" i="4"/>
  <c r="G99" i="4"/>
  <c r="A99" i="4"/>
  <c r="Q99" i="4" s="1"/>
  <c r="A98" i="4"/>
  <c r="I98" i="4" s="1"/>
  <c r="A97" i="4"/>
  <c r="B96" i="4"/>
  <c r="A96" i="4"/>
  <c r="D96" i="4" s="1"/>
  <c r="A95" i="4"/>
  <c r="E95" i="4" s="1"/>
  <c r="Q94" i="4"/>
  <c r="A94" i="4"/>
  <c r="E94" i="4" s="1"/>
  <c r="N93" i="4"/>
  <c r="I93" i="4"/>
  <c r="H93" i="4"/>
  <c r="G93" i="4"/>
  <c r="E93" i="4"/>
  <c r="A93" i="4"/>
  <c r="D93" i="4" s="1"/>
  <c r="A92" i="4"/>
  <c r="O92" i="4" s="1"/>
  <c r="A91" i="4"/>
  <c r="Q91" i="4" s="1"/>
  <c r="A90" i="4"/>
  <c r="D90" i="4" s="1"/>
  <c r="N89" i="4"/>
  <c r="A89" i="4"/>
  <c r="M89" i="4" s="1"/>
  <c r="A88" i="4"/>
  <c r="A87" i="4"/>
  <c r="Q87" i="4" s="1"/>
  <c r="A86" i="4"/>
  <c r="F86" i="4" s="1"/>
  <c r="A85" i="4"/>
  <c r="E85" i="4" s="1"/>
  <c r="A84" i="4"/>
  <c r="Q84" i="4" s="1"/>
  <c r="G83" i="4"/>
  <c r="F83" i="4"/>
  <c r="E83" i="4"/>
  <c r="D83" i="4"/>
  <c r="A83" i="4"/>
  <c r="B83" i="4" s="1"/>
  <c r="Q82" i="4"/>
  <c r="P82" i="4"/>
  <c r="O82" i="4"/>
  <c r="N82" i="4"/>
  <c r="M82" i="4"/>
  <c r="I82" i="4"/>
  <c r="A82" i="4"/>
  <c r="F82" i="4" s="1"/>
  <c r="A81" i="4"/>
  <c r="M81" i="4" s="1"/>
  <c r="A80" i="4"/>
  <c r="Q80" i="4" s="1"/>
  <c r="M79" i="4"/>
  <c r="G79" i="4"/>
  <c r="A79" i="4"/>
  <c r="Q79" i="4" s="1"/>
  <c r="M78" i="4"/>
  <c r="E78" i="4"/>
  <c r="D78" i="4"/>
  <c r="A78" i="4"/>
  <c r="A77" i="4"/>
  <c r="F77" i="4" s="1"/>
  <c r="A76" i="4"/>
  <c r="H76" i="4" s="1"/>
  <c r="Q75" i="4"/>
  <c r="A75" i="4"/>
  <c r="O75" i="4" s="1"/>
  <c r="H74" i="4"/>
  <c r="B74" i="4"/>
  <c r="A74" i="4"/>
  <c r="O74" i="4" s="1"/>
  <c r="A73" i="4"/>
  <c r="Q72" i="4"/>
  <c r="P72" i="4"/>
  <c r="O72" i="4"/>
  <c r="A72" i="4"/>
  <c r="N72" i="4" s="1"/>
  <c r="A71" i="4"/>
  <c r="D71" i="4" s="1"/>
  <c r="Q70" i="4"/>
  <c r="P70" i="4"/>
  <c r="M70" i="4"/>
  <c r="A70" i="4"/>
  <c r="I70" i="4" s="1"/>
  <c r="A69" i="4"/>
  <c r="P69" i="4" s="1"/>
  <c r="A68" i="4"/>
  <c r="Q68" i="4" s="1"/>
  <c r="A67" i="4"/>
  <c r="H67" i="4" s="1"/>
  <c r="A66" i="4"/>
  <c r="A65" i="4"/>
  <c r="Q65" i="4" s="1"/>
  <c r="A64" i="4"/>
  <c r="F64" i="4" s="1"/>
  <c r="A63" i="4"/>
  <c r="B63" i="4" s="1"/>
  <c r="A62" i="4"/>
  <c r="P62" i="4" s="1"/>
  <c r="A61" i="4"/>
  <c r="M61" i="4" s="1"/>
  <c r="A60" i="4"/>
  <c r="Q60" i="4" s="1"/>
  <c r="A59" i="4"/>
  <c r="A58" i="4"/>
  <c r="P58" i="4" s="1"/>
  <c r="A57" i="4"/>
  <c r="Q57" i="4" s="1"/>
  <c r="H56" i="4"/>
  <c r="A56" i="4"/>
  <c r="F56" i="4" s="1"/>
  <c r="A55" i="4"/>
  <c r="O55" i="4" s="1"/>
  <c r="A54" i="4"/>
  <c r="F54" i="4" s="1"/>
  <c r="A53" i="4"/>
  <c r="B53" i="4" s="1"/>
  <c r="A52" i="4"/>
  <c r="A51" i="4"/>
  <c r="Q51" i="4" s="1"/>
  <c r="A50" i="4"/>
  <c r="O50" i="4" s="1"/>
  <c r="A49" i="4"/>
  <c r="O49" i="4" s="1"/>
  <c r="A48" i="4"/>
  <c r="Q48" i="4" s="1"/>
  <c r="A47" i="4"/>
  <c r="I47" i="4" s="1"/>
  <c r="A46" i="4"/>
  <c r="M46" i="4" s="1"/>
  <c r="P45" i="4"/>
  <c r="I45" i="4"/>
  <c r="A45" i="4"/>
  <c r="M45" i="4" s="1"/>
  <c r="A44" i="4"/>
  <c r="P44" i="4" s="1"/>
  <c r="Q43" i="4"/>
  <c r="P43" i="4"/>
  <c r="A43" i="4"/>
  <c r="O43" i="4" s="1"/>
  <c r="A42" i="4"/>
  <c r="B42" i="4" s="1"/>
  <c r="A41" i="4"/>
  <c r="N41" i="4" s="1"/>
  <c r="A40" i="4"/>
  <c r="H40" i="4" s="1"/>
  <c r="A39" i="4"/>
  <c r="O39" i="4" s="1"/>
  <c r="A38" i="4"/>
  <c r="Q37" i="4"/>
  <c r="N37" i="4"/>
  <c r="A37" i="4"/>
  <c r="M37" i="4" s="1"/>
  <c r="A36" i="4"/>
  <c r="G36" i="4" s="1"/>
  <c r="A35" i="4"/>
  <c r="D35" i="4" s="1"/>
  <c r="A34" i="4"/>
  <c r="B34" i="4" s="1"/>
  <c r="G33" i="4"/>
  <c r="F33" i="4"/>
  <c r="A33" i="4"/>
  <c r="E33" i="4" s="1"/>
  <c r="A32" i="4"/>
  <c r="M32" i="4" s="1"/>
  <c r="I31" i="4"/>
  <c r="H31" i="4"/>
  <c r="G31" i="4"/>
  <c r="F31" i="4"/>
  <c r="D31" i="4"/>
  <c r="A31" i="4"/>
  <c r="O31" i="4" s="1"/>
  <c r="A30" i="4"/>
  <c r="F30" i="4" s="1"/>
  <c r="A29" i="4"/>
  <c r="E29" i="4" s="1"/>
  <c r="N28" i="4"/>
  <c r="A28" i="4"/>
  <c r="Q28" i="4" s="1"/>
  <c r="A27" i="4"/>
  <c r="E27" i="4" s="1"/>
  <c r="O26" i="4"/>
  <c r="N26" i="4"/>
  <c r="M26" i="4"/>
  <c r="I26" i="4"/>
  <c r="H26" i="4"/>
  <c r="G26" i="4"/>
  <c r="E26" i="4"/>
  <c r="B26" i="4"/>
  <c r="A26" i="4"/>
  <c r="D26" i="4" s="1"/>
  <c r="H25" i="4"/>
  <c r="G25" i="4"/>
  <c r="F25" i="4"/>
  <c r="E25" i="4"/>
  <c r="A25" i="4"/>
  <c r="A24" i="4"/>
  <c r="N24" i="4" s="1"/>
  <c r="A23" i="4"/>
  <c r="B23" i="4" s="1"/>
  <c r="A22" i="4"/>
  <c r="F22" i="4" s="1"/>
  <c r="A21" i="4"/>
  <c r="I21" i="4" s="1"/>
  <c r="M20" i="4"/>
  <c r="I20" i="4"/>
  <c r="H20" i="4"/>
  <c r="A20" i="4"/>
  <c r="G20" i="4" s="1"/>
  <c r="A19" i="4"/>
  <c r="O19" i="4" s="1"/>
  <c r="A18" i="4"/>
  <c r="H18" i="4" s="1"/>
  <c r="A17" i="4"/>
  <c r="M17" i="4" s="1"/>
  <c r="A16" i="4"/>
  <c r="O16" i="4" s="1"/>
  <c r="A15" i="4"/>
  <c r="G15" i="4" s="1"/>
  <c r="P14" i="4"/>
  <c r="O14" i="4"/>
  <c r="G14" i="4"/>
  <c r="A14" i="4"/>
  <c r="Q14" i="4" s="1"/>
  <c r="A13" i="4"/>
  <c r="P13" i="4" s="1"/>
  <c r="A12" i="4"/>
  <c r="O12" i="4" s="1"/>
  <c r="A11" i="4"/>
  <c r="Q11" i="4" s="1"/>
  <c r="P10" i="4"/>
  <c r="N10" i="4"/>
  <c r="M10" i="4"/>
  <c r="I10" i="4"/>
  <c r="H10" i="4"/>
  <c r="F10" i="4"/>
  <c r="A10" i="4"/>
  <c r="O10" i="4" s="1"/>
  <c r="I9" i="4"/>
  <c r="H9" i="4"/>
  <c r="F9" i="4"/>
  <c r="D9" i="4"/>
  <c r="A9" i="4"/>
  <c r="Q9" i="4" s="1"/>
  <c r="A8" i="4"/>
  <c r="E8" i="4" s="1"/>
  <c r="A7" i="4"/>
  <c r="A6" i="4"/>
  <c r="E6" i="4" s="1"/>
  <c r="L4" i="4"/>
  <c r="K4" i="4"/>
  <c r="J4" i="4"/>
  <c r="A2" i="4"/>
  <c r="E16" i="5" s="1"/>
  <c r="H21" i="4" l="1"/>
  <c r="I53" i="4"/>
  <c r="E62" i="4"/>
  <c r="B67" i="4"/>
  <c r="I86" i="4"/>
  <c r="O102" i="4"/>
  <c r="D62" i="4"/>
  <c r="M21" i="4"/>
  <c r="I40" i="4"/>
  <c r="M53" i="4"/>
  <c r="F62" i="4"/>
  <c r="I67" i="4"/>
  <c r="M86" i="4"/>
  <c r="P102" i="4"/>
  <c r="P16" i="4"/>
  <c r="N21" i="4"/>
  <c r="M40" i="4"/>
  <c r="N45" i="4"/>
  <c r="N53" i="4"/>
  <c r="G62" i="4"/>
  <c r="O67" i="4"/>
  <c r="F74" i="4"/>
  <c r="H79" i="4"/>
  <c r="N86" i="4"/>
  <c r="O21" i="4"/>
  <c r="N40" i="4"/>
  <c r="O45" i="4"/>
  <c r="Q53" i="4"/>
  <c r="H62" i="4"/>
  <c r="P67" i="4"/>
  <c r="G74" i="4"/>
  <c r="I79" i="4"/>
  <c r="O86" i="4"/>
  <c r="P94" i="4"/>
  <c r="D53" i="4"/>
  <c r="I74" i="4"/>
  <c r="Q62" i="4"/>
  <c r="M74" i="4"/>
  <c r="G80" i="4"/>
  <c r="D100" i="4"/>
  <c r="D27" i="4"/>
  <c r="I18" i="4"/>
  <c r="O27" i="4"/>
  <c r="M34" i="4"/>
  <c r="Q55" i="4"/>
  <c r="G69" i="4"/>
  <c r="P74" i="4"/>
  <c r="E100" i="4"/>
  <c r="I12" i="4"/>
  <c r="M18" i="4"/>
  <c r="N34" i="4"/>
  <c r="M42" i="4"/>
  <c r="H47" i="4"/>
  <c r="D63" i="4"/>
  <c r="M69" i="4"/>
  <c r="Q74" i="4"/>
  <c r="I80" i="4"/>
  <c r="H83" i="4"/>
  <c r="O89" i="4"/>
  <c r="E96" i="4"/>
  <c r="F100" i="4"/>
  <c r="B62" i="4"/>
  <c r="M12" i="4"/>
  <c r="N18" i="4"/>
  <c r="I28" i="4"/>
  <c r="O34" i="4"/>
  <c r="N42" i="4"/>
  <c r="M47" i="4"/>
  <c r="E63" i="4"/>
  <c r="N69" i="4"/>
  <c r="M80" i="4"/>
  <c r="I83" i="4"/>
  <c r="P89" i="4"/>
  <c r="F96" i="4"/>
  <c r="G100" i="4"/>
  <c r="N12" i="4"/>
  <c r="O18" i="4"/>
  <c r="M28" i="4"/>
  <c r="O42" i="4"/>
  <c r="O47" i="4"/>
  <c r="I56" i="4"/>
  <c r="F63" i="4"/>
  <c r="P75" i="4"/>
  <c r="N80" i="4"/>
  <c r="M83" i="4"/>
  <c r="Q89" i="4"/>
  <c r="G96" i="4"/>
  <c r="H100" i="4"/>
  <c r="P21" i="4"/>
  <c r="M62" i="4"/>
  <c r="B100" i="4"/>
  <c r="G18" i="4"/>
  <c r="P55" i="4"/>
  <c r="H12" i="4"/>
  <c r="P42" i="4"/>
  <c r="E102" i="4"/>
  <c r="E12" i="4"/>
  <c r="Q67" i="4"/>
  <c r="M27" i="4"/>
  <c r="H42" i="4"/>
  <c r="G22" i="4"/>
  <c r="I42" i="4"/>
  <c r="H80" i="4"/>
  <c r="E36" i="4"/>
  <c r="G86" i="4"/>
  <c r="F18" i="4"/>
  <c r="Q45" i="4"/>
  <c r="G12" i="4"/>
  <c r="O80" i="4"/>
  <c r="I100" i="4"/>
  <c r="N63" i="4"/>
  <c r="P19" i="4"/>
  <c r="P29" i="4"/>
  <c r="F36" i="4"/>
  <c r="Q58" i="4"/>
  <c r="O63" i="4"/>
  <c r="I76" i="4"/>
  <c r="E84" i="4"/>
  <c r="M91" i="4"/>
  <c r="O96" i="4"/>
  <c r="Q100" i="4"/>
  <c r="Q19" i="4"/>
  <c r="M76" i="4"/>
  <c r="F84" i="4"/>
  <c r="P91" i="4"/>
  <c r="P18" i="4"/>
  <c r="I63" i="4"/>
  <c r="N83" i="4"/>
  <c r="M96" i="4"/>
  <c r="Q42" i="4"/>
  <c r="P80" i="4"/>
  <c r="N96" i="4"/>
  <c r="M100" i="4"/>
  <c r="B14" i="4"/>
  <c r="D14" i="4"/>
  <c r="Q29" i="4"/>
  <c r="F43" i="4"/>
  <c r="P50" i="4"/>
  <c r="P63" i="4"/>
  <c r="E14" i="4"/>
  <c r="G43" i="4"/>
  <c r="Q50" i="4"/>
  <c r="Q63" i="4"/>
  <c r="G82" i="4"/>
  <c r="G84" i="4"/>
  <c r="D101" i="4"/>
  <c r="I62" i="4"/>
  <c r="Q21" i="4"/>
  <c r="F14" i="4"/>
  <c r="H82" i="4"/>
  <c r="E13" i="4"/>
  <c r="I15" i="4"/>
  <c r="F23" i="4"/>
  <c r="D81" i="4"/>
  <c r="F13" i="4"/>
  <c r="G23" i="4"/>
  <c r="P34" i="4"/>
  <c r="B60" i="4"/>
  <c r="G77" i="4"/>
  <c r="O20" i="4"/>
  <c r="E15" i="4"/>
  <c r="N20" i="4"/>
  <c r="O40" i="4"/>
  <c r="B57" i="4"/>
  <c r="B105" i="4"/>
  <c r="P28" i="4"/>
  <c r="B39" i="4"/>
  <c r="D57" i="4"/>
  <c r="B71" i="4"/>
  <c r="B6" i="4"/>
  <c r="I13" i="4"/>
  <c r="Q23" i="4"/>
  <c r="B35" i="4"/>
  <c r="Q26" i="4"/>
  <c r="F50" i="4"/>
  <c r="F68" i="4"/>
  <c r="D72" i="4"/>
  <c r="N77" i="4"/>
  <c r="N81" i="4"/>
  <c r="H87" i="4"/>
  <c r="B91" i="4"/>
  <c r="G94" i="4"/>
  <c r="G105" i="4"/>
  <c r="N11" i="4"/>
  <c r="N13" i="4"/>
  <c r="H16" i="4"/>
  <c r="D19" i="4"/>
  <c r="D21" i="4"/>
  <c r="H24" i="4"/>
  <c r="H29" i="4"/>
  <c r="E35" i="4"/>
  <c r="H39" i="4"/>
  <c r="D42" i="4"/>
  <c r="G50" i="4"/>
  <c r="H55" i="4"/>
  <c r="H57" i="4"/>
  <c r="H60" i="4"/>
  <c r="N62" i="4"/>
  <c r="I65" i="4"/>
  <c r="G68" i="4"/>
  <c r="G72" i="4"/>
  <c r="B75" i="4"/>
  <c r="O77" i="4"/>
  <c r="B80" i="4"/>
  <c r="O81" i="4"/>
  <c r="O83" i="4"/>
  <c r="I87" i="4"/>
  <c r="D91" i="4"/>
  <c r="H94" i="4"/>
  <c r="E98" i="4"/>
  <c r="N100" i="4"/>
  <c r="I103" i="4"/>
  <c r="I105" i="4"/>
  <c r="D13" i="4"/>
  <c r="B81" i="4"/>
  <c r="E81" i="4"/>
  <c r="D103" i="4"/>
  <c r="N15" i="4"/>
  <c r="D60" i="4"/>
  <c r="O15" i="4"/>
  <c r="M31" i="4"/>
  <c r="G81" i="4"/>
  <c r="F103" i="4"/>
  <c r="D11" i="4"/>
  <c r="Q20" i="4"/>
  <c r="P31" i="4"/>
  <c r="O44" i="4"/>
  <c r="F60" i="4"/>
  <c r="D68" i="4"/>
  <c r="P79" i="4"/>
  <c r="G87" i="4"/>
  <c r="G39" i="4"/>
  <c r="H103" i="4"/>
  <c r="O11" i="4"/>
  <c r="E19" i="4"/>
  <c r="F35" i="4"/>
  <c r="I39" i="4"/>
  <c r="E42" i="4"/>
  <c r="H50" i="4"/>
  <c r="I55" i="4"/>
  <c r="I57" i="4"/>
  <c r="I60" i="4"/>
  <c r="O62" i="4"/>
  <c r="M65" i="4"/>
  <c r="O68" i="4"/>
  <c r="H72" i="4"/>
  <c r="D75" i="4"/>
  <c r="P77" i="4"/>
  <c r="D80" i="4"/>
  <c r="P83" i="4"/>
  <c r="O87" i="4"/>
  <c r="F91" i="4"/>
  <c r="I94" i="4"/>
  <c r="F98" i="4"/>
  <c r="O100" i="4"/>
  <c r="M103" i="4"/>
  <c r="O28" i="4"/>
  <c r="F81" i="4"/>
  <c r="D105" i="4"/>
  <c r="H13" i="4"/>
  <c r="P20" i="4"/>
  <c r="E57" i="4"/>
  <c r="I77" i="4"/>
  <c r="P26" i="4"/>
  <c r="F57" i="4"/>
  <c r="G65" i="4"/>
  <c r="M77" i="4"/>
  <c r="G103" i="4"/>
  <c r="O13" i="4"/>
  <c r="I16" i="4"/>
  <c r="E21" i="4"/>
  <c r="I24" i="4"/>
  <c r="I29" i="4"/>
  <c r="Q81" i="4"/>
  <c r="F8" i="4"/>
  <c r="P11" i="4"/>
  <c r="Q13" i="4"/>
  <c r="M16" i="4"/>
  <c r="N19" i="4"/>
  <c r="F21" i="4"/>
  <c r="M29" i="4"/>
  <c r="O35" i="4"/>
  <c r="M39" i="4"/>
  <c r="F42" i="4"/>
  <c r="I50" i="4"/>
  <c r="M55" i="4"/>
  <c r="M57" i="4"/>
  <c r="M60" i="4"/>
  <c r="N65" i="4"/>
  <c r="P68" i="4"/>
  <c r="I72" i="4"/>
  <c r="N75" i="4"/>
  <c r="Q77" i="4"/>
  <c r="E80" i="4"/>
  <c r="Q83" i="4"/>
  <c r="P87" i="4"/>
  <c r="G91" i="4"/>
  <c r="M94" i="4"/>
  <c r="N103" i="4"/>
  <c r="H23" i="4"/>
  <c r="P40" i="4"/>
  <c r="N79" i="4"/>
  <c r="E103" i="4"/>
  <c r="D39" i="4"/>
  <c r="E60" i="4"/>
  <c r="B68" i="4"/>
  <c r="F29" i="4"/>
  <c r="F39" i="4"/>
  <c r="E50" i="4"/>
  <c r="F94" i="4"/>
  <c r="F105" i="4"/>
  <c r="F6" i="4"/>
  <c r="I11" i="4"/>
  <c r="M13" i="4"/>
  <c r="G16" i="4"/>
  <c r="G29" i="4"/>
  <c r="Q31" i="4"/>
  <c r="E55" i="4"/>
  <c r="G57" i="4"/>
  <c r="G60" i="4"/>
  <c r="H65" i="4"/>
  <c r="N16" i="4"/>
  <c r="G21" i="4"/>
  <c r="N29" i="4"/>
  <c r="P39" i="4"/>
  <c r="G42" i="4"/>
  <c r="M50" i="4"/>
  <c r="N55" i="4"/>
  <c r="N57" i="4"/>
  <c r="N60" i="4"/>
  <c r="M72" i="4"/>
  <c r="F80" i="4"/>
  <c r="H91" i="4"/>
  <c r="N94" i="4"/>
  <c r="O103" i="4"/>
  <c r="M15" i="4"/>
  <c r="G13" i="4"/>
  <c r="Q34" i="4"/>
  <c r="H77" i="4"/>
  <c r="P23" i="4"/>
  <c r="Q40" i="4"/>
  <c r="O79" i="4"/>
  <c r="O29" i="4"/>
  <c r="Q39" i="4"/>
  <c r="N50" i="4"/>
  <c r="O57" i="4"/>
  <c r="O60" i="4"/>
  <c r="I91" i="4"/>
  <c r="O94" i="4"/>
  <c r="P103" i="4"/>
  <c r="P57" i="4"/>
  <c r="P60" i="4"/>
  <c r="Q103" i="4"/>
  <c r="B28" i="4"/>
  <c r="B89" i="4"/>
  <c r="B40" i="4"/>
  <c r="B76" i="4"/>
  <c r="F89" i="4"/>
  <c r="F104" i="4"/>
  <c r="E17" i="4"/>
  <c r="D28" i="4"/>
  <c r="D67" i="4"/>
  <c r="H17" i="4"/>
  <c r="D20" i="4"/>
  <c r="E28" i="4"/>
  <c r="E30" i="4"/>
  <c r="F34" i="4"/>
  <c r="G37" i="4"/>
  <c r="E40" i="4"/>
  <c r="B56" i="4"/>
  <c r="D58" i="4"/>
  <c r="E61" i="4"/>
  <c r="G63" i="4"/>
  <c r="E67" i="4"/>
  <c r="O69" i="4"/>
  <c r="D76" i="4"/>
  <c r="B79" i="4"/>
  <c r="G89" i="4"/>
  <c r="N92" i="4"/>
  <c r="G104" i="4"/>
  <c r="B20" i="4"/>
  <c r="D40" i="4"/>
  <c r="I17" i="4"/>
  <c r="E20" i="4"/>
  <c r="F28" i="4"/>
  <c r="G34" i="4"/>
  <c r="H37" i="4"/>
  <c r="F40" i="4"/>
  <c r="D56" i="4"/>
  <c r="E58" i="4"/>
  <c r="F61" i="4"/>
  <c r="H63" i="4"/>
  <c r="F67" i="4"/>
  <c r="F76" i="4"/>
  <c r="D79" i="4"/>
  <c r="P85" i="4"/>
  <c r="H89" i="4"/>
  <c r="B102" i="4"/>
  <c r="H104" i="4"/>
  <c r="D34" i="4"/>
  <c r="E34" i="4"/>
  <c r="F20" i="4"/>
  <c r="G28" i="4"/>
  <c r="H34" i="4"/>
  <c r="I37" i="4"/>
  <c r="G40" i="4"/>
  <c r="E56" i="4"/>
  <c r="O58" i="4"/>
  <c r="G67" i="4"/>
  <c r="G76" i="4"/>
  <c r="E79" i="4"/>
  <c r="I89" i="4"/>
  <c r="N104" i="4"/>
  <c r="B9" i="5"/>
  <c r="G10" i="4"/>
  <c r="F26" i="4"/>
  <c r="H28" i="4"/>
  <c r="B31" i="4"/>
  <c r="I34" i="4"/>
  <c r="M63" i="4"/>
  <c r="D74" i="4"/>
  <c r="F79" i="4"/>
  <c r="F52" i="4"/>
  <c r="E52" i="4"/>
  <c r="Q52" i="4"/>
  <c r="P52" i="4"/>
  <c r="O52" i="4"/>
  <c r="N52" i="4"/>
  <c r="M52" i="4"/>
  <c r="I52" i="4"/>
  <c r="H52" i="4"/>
  <c r="E49" i="4"/>
  <c r="Q49" i="4"/>
  <c r="N49" i="4"/>
  <c r="H49" i="4"/>
  <c r="F49" i="4"/>
  <c r="G49" i="4"/>
  <c r="D49" i="4"/>
  <c r="B49" i="4"/>
  <c r="B52" i="4"/>
  <c r="B64" i="4"/>
  <c r="P73" i="4"/>
  <c r="O73" i="4"/>
  <c r="Q73" i="4"/>
  <c r="N73" i="4"/>
  <c r="M73" i="4"/>
  <c r="I73" i="4"/>
  <c r="F73" i="4"/>
  <c r="H73" i="4"/>
  <c r="G73" i="4"/>
  <c r="F32" i="4"/>
  <c r="H32" i="4"/>
  <c r="E32" i="4"/>
  <c r="G32" i="4"/>
  <c r="D32" i="4"/>
  <c r="Q32" i="4"/>
  <c r="P32" i="4"/>
  <c r="O32" i="4"/>
  <c r="I49" i="4"/>
  <c r="D52" i="4"/>
  <c r="D64" i="4"/>
  <c r="B73" i="4"/>
  <c r="M97" i="4"/>
  <c r="I97" i="4"/>
  <c r="H97" i="4"/>
  <c r="G97" i="4"/>
  <c r="F97" i="4"/>
  <c r="D97" i="4"/>
  <c r="Q97" i="4"/>
  <c r="P97" i="4"/>
  <c r="O97" i="4"/>
  <c r="N97" i="4"/>
  <c r="B32" i="4"/>
  <c r="H38" i="4"/>
  <c r="Q38" i="4"/>
  <c r="O38" i="4"/>
  <c r="P38" i="4"/>
  <c r="N38" i="4"/>
  <c r="M38" i="4"/>
  <c r="I38" i="4"/>
  <c r="M49" i="4"/>
  <c r="G52" i="4"/>
  <c r="E64" i="4"/>
  <c r="D73" i="4"/>
  <c r="B97" i="4"/>
  <c r="I32" i="4"/>
  <c r="B38" i="4"/>
  <c r="E73" i="4"/>
  <c r="M85" i="4"/>
  <c r="F85" i="4"/>
  <c r="I85" i="4"/>
  <c r="H85" i="4"/>
  <c r="G85" i="4"/>
  <c r="D85" i="4"/>
  <c r="Q85" i="4"/>
  <c r="N88" i="4"/>
  <c r="Q88" i="4"/>
  <c r="P88" i="4"/>
  <c r="O88" i="4"/>
  <c r="I88" i="4"/>
  <c r="M88" i="4"/>
  <c r="H88" i="4"/>
  <c r="G88" i="4"/>
  <c r="F88" i="4"/>
  <c r="E88" i="4"/>
  <c r="D88" i="4"/>
  <c r="E97" i="4"/>
  <c r="F7" i="4"/>
  <c r="E7" i="4"/>
  <c r="D7" i="4"/>
  <c r="O7" i="4" s="1"/>
  <c r="B7" i="4"/>
  <c r="N22" i="4"/>
  <c r="I22" i="4"/>
  <c r="M22" i="4"/>
  <c r="H22" i="4"/>
  <c r="Q22" i="4"/>
  <c r="P22" i="4"/>
  <c r="O22" i="4"/>
  <c r="D38" i="4"/>
  <c r="P49" i="4"/>
  <c r="B85" i="4"/>
  <c r="B88" i="4"/>
  <c r="B22" i="4"/>
  <c r="O30" i="4"/>
  <c r="P30" i="4"/>
  <c r="N30" i="4"/>
  <c r="M30" i="4"/>
  <c r="I30" i="4"/>
  <c r="Q30" i="4"/>
  <c r="H30" i="4"/>
  <c r="N32" i="4"/>
  <c r="E38" i="4"/>
  <c r="D22" i="4"/>
  <c r="B30" i="4"/>
  <c r="F38" i="4"/>
  <c r="N85" i="4"/>
  <c r="E22" i="4"/>
  <c r="D30" i="4"/>
  <c r="G38" i="4"/>
  <c r="D46" i="4"/>
  <c r="Q46" i="4"/>
  <c r="O46" i="4"/>
  <c r="P46" i="4"/>
  <c r="N46" i="4"/>
  <c r="I46" i="4"/>
  <c r="H46" i="4"/>
  <c r="G46" i="4"/>
  <c r="F46" i="4"/>
  <c r="E46" i="4"/>
  <c r="B46" i="4"/>
  <c r="Q56" i="4"/>
  <c r="P56" i="4"/>
  <c r="O56" i="4"/>
  <c r="N56" i="4"/>
  <c r="M56" i="4"/>
  <c r="G56" i="4"/>
  <c r="H58" i="4"/>
  <c r="G58" i="4"/>
  <c r="N58" i="4"/>
  <c r="M58" i="4"/>
  <c r="I58" i="4"/>
  <c r="F58" i="4"/>
  <c r="B58" i="4"/>
  <c r="Q71" i="4"/>
  <c r="P71" i="4"/>
  <c r="O71" i="4"/>
  <c r="M71" i="4"/>
  <c r="N71" i="4"/>
  <c r="I71" i="4"/>
  <c r="H71" i="4"/>
  <c r="G71" i="4"/>
  <c r="F71" i="4"/>
  <c r="E71" i="4"/>
  <c r="O85" i="4"/>
  <c r="M64" i="4"/>
  <c r="I64" i="4"/>
  <c r="P64" i="4"/>
  <c r="Q64" i="4"/>
  <c r="O64" i="4"/>
  <c r="N64" i="4"/>
  <c r="H64" i="4"/>
  <c r="G64" i="4"/>
  <c r="Q36" i="4"/>
  <c r="P36" i="4"/>
  <c r="O36" i="4"/>
  <c r="N36" i="4"/>
  <c r="M36" i="4"/>
  <c r="I36" i="4"/>
  <c r="F92" i="4"/>
  <c r="E92" i="4"/>
  <c r="I92" i="4"/>
  <c r="H92" i="4"/>
  <c r="G92" i="4"/>
  <c r="D92" i="4"/>
  <c r="Q92" i="4"/>
  <c r="P92" i="4"/>
  <c r="B36" i="4"/>
  <c r="N47" i="4"/>
  <c r="G47" i="4"/>
  <c r="F47" i="4"/>
  <c r="E47" i="4"/>
  <c r="D47" i="4"/>
  <c r="B92" i="4"/>
  <c r="I101" i="4"/>
  <c r="H101" i="4"/>
  <c r="Q101" i="4"/>
  <c r="P101" i="4"/>
  <c r="O101" i="4"/>
  <c r="N101" i="4"/>
  <c r="M101" i="4"/>
  <c r="G101" i="4"/>
  <c r="G30" i="4"/>
  <c r="D36" i="4"/>
  <c r="B47" i="4"/>
  <c r="M92" i="4"/>
  <c r="B101" i="4"/>
  <c r="Q59" i="4"/>
  <c r="O59" i="4"/>
  <c r="P59" i="4"/>
  <c r="H59" i="4"/>
  <c r="G59" i="4"/>
  <c r="F59" i="4"/>
  <c r="E59" i="4"/>
  <c r="D59" i="4"/>
  <c r="B59" i="4"/>
  <c r="D66" i="4"/>
  <c r="B66" i="4"/>
  <c r="Q66" i="4"/>
  <c r="P66" i="4"/>
  <c r="O66" i="4"/>
  <c r="I66" i="4"/>
  <c r="N66" i="4"/>
  <c r="G41" i="4"/>
  <c r="D54" i="4"/>
  <c r="M44" i="4"/>
  <c r="Q44" i="4"/>
  <c r="I44" i="4"/>
  <c r="H44" i="4"/>
  <c r="G44" i="4"/>
  <c r="F44" i="4"/>
  <c r="E44" i="4"/>
  <c r="D44" i="4"/>
  <c r="P47" i="4"/>
  <c r="O51" i="4"/>
  <c r="M51" i="4"/>
  <c r="N51" i="4"/>
  <c r="I51" i="4"/>
  <c r="F51" i="4"/>
  <c r="H51" i="4"/>
  <c r="G51" i="4"/>
  <c r="E51" i="4"/>
  <c r="D51" i="4"/>
  <c r="M59" i="4"/>
  <c r="H66" i="4"/>
  <c r="B51" i="4"/>
  <c r="I41" i="4"/>
  <c r="Q41" i="4"/>
  <c r="P41" i="4"/>
  <c r="F41" i="4"/>
  <c r="E41" i="4"/>
  <c r="D41" i="4"/>
  <c r="B41" i="4"/>
  <c r="Q54" i="4"/>
  <c r="N54" i="4"/>
  <c r="P54" i="4"/>
  <c r="O54" i="4"/>
  <c r="M54" i="4"/>
  <c r="I54" i="4"/>
  <c r="B54" i="4"/>
  <c r="E66" i="4"/>
  <c r="H41" i="4"/>
  <c r="F66" i="4"/>
  <c r="H36" i="4"/>
  <c r="M41" i="4"/>
  <c r="E54" i="4"/>
  <c r="I59" i="4"/>
  <c r="G66" i="4"/>
  <c r="M24" i="4"/>
  <c r="F24" i="4"/>
  <c r="E24" i="4"/>
  <c r="D24" i="4"/>
  <c r="B24" i="4"/>
  <c r="Q24" i="4"/>
  <c r="P24" i="4"/>
  <c r="O24" i="4"/>
  <c r="O41" i="4"/>
  <c r="B44" i="4"/>
  <c r="Q47" i="4"/>
  <c r="G54" i="4"/>
  <c r="N59" i="4"/>
  <c r="M66" i="4"/>
  <c r="O90" i="4"/>
  <c r="N90" i="4"/>
  <c r="P90" i="4"/>
  <c r="M90" i="4"/>
  <c r="I90" i="4"/>
  <c r="H90" i="4"/>
  <c r="G90" i="4"/>
  <c r="E90" i="4"/>
  <c r="Q90" i="4"/>
  <c r="F90" i="4"/>
  <c r="G24" i="4"/>
  <c r="N44" i="4"/>
  <c r="I48" i="4"/>
  <c r="G48" i="4"/>
  <c r="H48" i="4"/>
  <c r="F48" i="4"/>
  <c r="B48" i="4"/>
  <c r="P48" i="4"/>
  <c r="O48" i="4"/>
  <c r="N48" i="4"/>
  <c r="M48" i="4"/>
  <c r="E48" i="4"/>
  <c r="D48" i="4"/>
  <c r="P51" i="4"/>
  <c r="H54" i="4"/>
  <c r="B90" i="4"/>
  <c r="Q10" i="4"/>
  <c r="Q17" i="4"/>
  <c r="O17" i="4"/>
  <c r="P17" i="4"/>
  <c r="N17" i="4"/>
  <c r="Q18" i="4"/>
  <c r="E69" i="4"/>
  <c r="D69" i="4"/>
  <c r="Q69" i="4"/>
  <c r="G95" i="4"/>
  <c r="F95" i="4"/>
  <c r="Q95" i="4"/>
  <c r="P95" i="4"/>
  <c r="O95" i="4"/>
  <c r="N95" i="4"/>
  <c r="M95" i="4"/>
  <c r="H95" i="4"/>
  <c r="E9" i="4"/>
  <c r="P9" i="4"/>
  <c r="O9" i="4"/>
  <c r="N9" i="4"/>
  <c r="M9" i="4"/>
  <c r="H11" i="4"/>
  <c r="G11" i="4"/>
  <c r="F11" i="4"/>
  <c r="E11" i="4"/>
  <c r="B15" i="4"/>
  <c r="B17" i="4"/>
  <c r="I19" i="4"/>
  <c r="G19" i="4"/>
  <c r="H19" i="4"/>
  <c r="F19" i="4"/>
  <c r="B69" i="4"/>
  <c r="H78" i="4"/>
  <c r="G78" i="4"/>
  <c r="N78" i="4"/>
  <c r="Q78" i="4"/>
  <c r="P78" i="4"/>
  <c r="O78" i="4"/>
  <c r="I78" i="4"/>
  <c r="D86" i="4"/>
  <c r="B86" i="4"/>
  <c r="P86" i="4"/>
  <c r="P93" i="4"/>
  <c r="O93" i="4"/>
  <c r="Q93" i="4"/>
  <c r="M93" i="4"/>
  <c r="B95" i="4"/>
  <c r="B9" i="4"/>
  <c r="B11" i="4"/>
  <c r="D15" i="4"/>
  <c r="D17" i="4"/>
  <c r="B19" i="4"/>
  <c r="F69" i="4"/>
  <c r="Q76" i="4"/>
  <c r="P76" i="4"/>
  <c r="N76" i="4"/>
  <c r="B78" i="4"/>
  <c r="E86" i="4"/>
  <c r="B93" i="4"/>
  <c r="D95" i="4"/>
  <c r="H98" i="4"/>
  <c r="G98" i="4"/>
  <c r="P98" i="4"/>
  <c r="Q25" i="4"/>
  <c r="O25" i="4"/>
  <c r="P25" i="4"/>
  <c r="N25" i="4"/>
  <c r="P33" i="4"/>
  <c r="Q33" i="4"/>
  <c r="O33" i="4"/>
  <c r="I61" i="4"/>
  <c r="H61" i="4"/>
  <c r="P61" i="4"/>
  <c r="Q61" i="4"/>
  <c r="O61" i="4"/>
  <c r="G61" i="4"/>
  <c r="M84" i="4"/>
  <c r="I84" i="4"/>
  <c r="F15" i="4"/>
  <c r="F17" i="4"/>
  <c r="D23" i="4"/>
  <c r="B25" i="4"/>
  <c r="N27" i="4"/>
  <c r="I27" i="4"/>
  <c r="H27" i="4"/>
  <c r="G27" i="4"/>
  <c r="F27" i="4"/>
  <c r="B33" i="4"/>
  <c r="B61" i="4"/>
  <c r="H69" i="4"/>
  <c r="B84" i="4"/>
  <c r="I95" i="4"/>
  <c r="B98" i="4"/>
  <c r="G9" i="4"/>
  <c r="M11" i="4"/>
  <c r="H15" i="4"/>
  <c r="G17" i="4"/>
  <c r="M19" i="4"/>
  <c r="E23" i="4"/>
  <c r="D25" i="4"/>
  <c r="B27" i="4"/>
  <c r="E31" i="4"/>
  <c r="D33" i="4"/>
  <c r="G35" i="4"/>
  <c r="N35" i="4"/>
  <c r="I35" i="4"/>
  <c r="H35" i="4"/>
  <c r="M35" i="4"/>
  <c r="F37" i="4"/>
  <c r="D37" i="4"/>
  <c r="E37" i="4"/>
  <c r="B37" i="4"/>
  <c r="E39" i="4"/>
  <c r="D61" i="4"/>
  <c r="F65" i="4"/>
  <c r="E65" i="4"/>
  <c r="D65" i="4"/>
  <c r="B65" i="4"/>
  <c r="I69" i="4"/>
  <c r="E74" i="4"/>
  <c r="E76" i="4"/>
  <c r="F78" i="4"/>
  <c r="D84" i="4"/>
  <c r="H86" i="4"/>
  <c r="E91" i="4"/>
  <c r="F93" i="4"/>
  <c r="Q96" i="4"/>
  <c r="P96" i="4"/>
  <c r="D98" i="4"/>
  <c r="M102" i="4"/>
  <c r="I102" i="4"/>
  <c r="H102" i="4"/>
  <c r="G102" i="4"/>
  <c r="F102" i="4"/>
  <c r="D102" i="4"/>
  <c r="I23" i="4"/>
  <c r="H33" i="4"/>
  <c r="N61" i="4"/>
  <c r="H84" i="4"/>
  <c r="M98" i="4"/>
  <c r="B10" i="4"/>
  <c r="F12" i="4"/>
  <c r="Q12" i="4"/>
  <c r="P12" i="4"/>
  <c r="P15" i="4"/>
  <c r="B18" i="4"/>
  <c r="M23" i="4"/>
  <c r="I25" i="4"/>
  <c r="P27" i="4"/>
  <c r="I33" i="4"/>
  <c r="B43" i="4"/>
  <c r="N43" i="4"/>
  <c r="I43" i="4"/>
  <c r="M43" i="4"/>
  <c r="H43" i="4"/>
  <c r="F45" i="4"/>
  <c r="D45" i="4"/>
  <c r="E45" i="4"/>
  <c r="B45" i="4"/>
  <c r="O70" i="4"/>
  <c r="N70" i="4"/>
  <c r="G70" i="4"/>
  <c r="E70" i="4"/>
  <c r="F70" i="4"/>
  <c r="D70" i="4"/>
  <c r="N84" i="4"/>
  <c r="Q86" i="4"/>
  <c r="N98" i="4"/>
  <c r="D6" i="4"/>
  <c r="G6" i="4" s="1"/>
  <c r="H6" i="4"/>
  <c r="E14" i="5"/>
  <c r="D10" i="4"/>
  <c r="B12" i="4"/>
  <c r="N14" i="4"/>
  <c r="M14" i="4"/>
  <c r="I14" i="4"/>
  <c r="H14" i="4"/>
  <c r="Q15" i="4"/>
  <c r="D18" i="4"/>
  <c r="N23" i="4"/>
  <c r="M25" i="4"/>
  <c r="Q27" i="4"/>
  <c r="N31" i="4"/>
  <c r="M33" i="4"/>
  <c r="P35" i="4"/>
  <c r="O37" i="4"/>
  <c r="N39" i="4"/>
  <c r="D43" i="4"/>
  <c r="G45" i="4"/>
  <c r="O65" i="4"/>
  <c r="B70" i="4"/>
  <c r="N74" i="4"/>
  <c r="O76" i="4"/>
  <c r="O84" i="4"/>
  <c r="N91" i="4"/>
  <c r="H96" i="4"/>
  <c r="O98" i="4"/>
  <c r="Q102" i="4"/>
  <c r="B13" i="5"/>
  <c r="E10" i="4"/>
  <c r="D12" i="4"/>
  <c r="Q16" i="4"/>
  <c r="F16" i="4"/>
  <c r="E16" i="4"/>
  <c r="D16" i="4"/>
  <c r="B16" i="4"/>
  <c r="E18" i="4"/>
  <c r="O23" i="4"/>
  <c r="N33" i="4"/>
  <c r="Q35" i="4"/>
  <c r="P37" i="4"/>
  <c r="E43" i="4"/>
  <c r="H45" i="4"/>
  <c r="P65" i="4"/>
  <c r="N68" i="4"/>
  <c r="M68" i="4"/>
  <c r="I68" i="4"/>
  <c r="H68" i="4"/>
  <c r="E68" i="4"/>
  <c r="H70" i="4"/>
  <c r="I81" i="4"/>
  <c r="H81" i="4"/>
  <c r="P81" i="4"/>
  <c r="P84" i="4"/>
  <c r="O91" i="4"/>
  <c r="I96" i="4"/>
  <c r="Q98" i="4"/>
  <c r="Q105" i="4"/>
  <c r="O105" i="4"/>
  <c r="M105" i="4"/>
  <c r="P105" i="4"/>
  <c r="N105" i="4"/>
  <c r="H105" i="4"/>
  <c r="B14" i="5"/>
  <c r="P53" i="4"/>
  <c r="O53" i="4"/>
  <c r="G75" i="4"/>
  <c r="F75" i="4"/>
  <c r="N87" i="4"/>
  <c r="M87" i="4"/>
  <c r="E53" i="4"/>
  <c r="E75" i="4"/>
  <c r="B77" i="4"/>
  <c r="B82" i="4"/>
  <c r="B87" i="4"/>
  <c r="B99" i="4"/>
  <c r="M104" i="4"/>
  <c r="I104" i="4"/>
  <c r="E15" i="5"/>
  <c r="B8" i="4"/>
  <c r="G55" i="4"/>
  <c r="F55" i="4"/>
  <c r="D77" i="4"/>
  <c r="D82" i="4"/>
  <c r="D87" i="4"/>
  <c r="B94" i="4"/>
  <c r="D99" i="4"/>
  <c r="B104" i="4"/>
  <c r="B29" i="4"/>
  <c r="B50" i="4"/>
  <c r="G53" i="4"/>
  <c r="B55" i="4"/>
  <c r="F72" i="4"/>
  <c r="E72" i="4"/>
  <c r="I75" i="4"/>
  <c r="E77" i="4"/>
  <c r="E82" i="4"/>
  <c r="E87" i="4"/>
  <c r="D94" i="4"/>
  <c r="E99" i="4"/>
  <c r="D104" i="4"/>
  <c r="F53" i="4"/>
  <c r="H75" i="4"/>
  <c r="D8" i="4"/>
  <c r="B13" i="4"/>
  <c r="B21" i="4"/>
  <c r="D29" i="4"/>
  <c r="D50" i="4"/>
  <c r="H53" i="4"/>
  <c r="D55" i="4"/>
  <c r="N67" i="4"/>
  <c r="M67" i="4"/>
  <c r="B72" i="4"/>
  <c r="M75" i="4"/>
  <c r="F87" i="4"/>
  <c r="E89" i="4"/>
  <c r="D89" i="4"/>
  <c r="F99" i="4"/>
  <c r="E104" i="4"/>
  <c r="F4" i="4" l="1"/>
  <c r="H7" i="4"/>
  <c r="G7" i="4"/>
  <c r="E4" i="4"/>
  <c r="P6" i="4"/>
  <c r="I6" i="4"/>
  <c r="M6" i="4" s="1"/>
  <c r="D4" i="4"/>
  <c r="B12" i="5"/>
  <c r="B17" i="5" s="1"/>
  <c r="O6" i="4"/>
  <c r="O8" i="4"/>
  <c r="H8" i="4"/>
  <c r="G8" i="4"/>
  <c r="P7" i="4"/>
  <c r="Q7" i="4" s="1"/>
  <c r="I7" i="4"/>
  <c r="M7" i="4" s="1"/>
  <c r="N7" i="4" s="1"/>
  <c r="E12" i="5"/>
  <c r="O4" i="4" l="1"/>
  <c r="P8" i="4"/>
  <c r="Q8" i="4" s="1"/>
  <c r="I8" i="4"/>
  <c r="M8" i="4" s="1"/>
  <c r="I4" i="4"/>
  <c r="E13" i="5"/>
  <c r="E17" i="5" s="1"/>
  <c r="B19" i="5" s="1"/>
  <c r="A20" i="5" s="1"/>
  <c r="H4" i="4"/>
  <c r="N6" i="4"/>
  <c r="P4" i="4"/>
  <c r="Q6" i="4"/>
  <c r="G4" i="4"/>
  <c r="N8" i="4" l="1"/>
  <c r="N4" i="4" s="1"/>
  <c r="M4" i="4"/>
  <c r="Q4" i="4"/>
</calcChain>
</file>

<file path=xl/sharedStrings.xml><?xml version="1.0" encoding="utf-8"?>
<sst xmlns="http://schemas.openxmlformats.org/spreadsheetml/2006/main" count="218" uniqueCount="193">
  <si>
    <t>Salary Sheet &amp; Payslip (Excel)</t>
  </si>
  <si>
    <t>Toolkit by GroupChatOn · free template · https://toolkit.groupchaton.com</t>
  </si>
  <si>
    <t>Monthly payroll for a small team in one workbook. List your employees and their monthly salary once; each month type the days paid and any deductions. The sheet works out earned salary, employee PF and ESI, net pay and employer contributions, and the Payslip sheet prints a salary slip for any employee with the net pay in words.</t>
  </si>
  <si>
    <t>Colours</t>
  </si>
  <si>
    <t>Yellow cells: type or pick here.</t>
  </si>
  <si>
    <t>Grey and white cells: calculate by themselves. Don't type over them.</t>
  </si>
  <si>
    <t>Steps</t>
  </si>
  <si>
    <t>On the Setup sheet type the company name, the month (first day) and the working days, and choose whether PF and ESI apply to you.</t>
  </si>
  <si>
    <t>On the Employees sheet list each employee with their monthly basic, HRA and other allowances.</t>
  </si>
  <si>
    <t>Each month, on the Salary sheet type the days paid for each employee and any professional tax, TDS and advance to deduct.</t>
  </si>
  <si>
    <t>Check the net pay column. Totals at the bottom give the month's salary bill.</t>
  </si>
  <si>
    <t>On the Payslip sheet pick an employee code and print. Repeat for each employee.</t>
  </si>
  <si>
    <t>Save a copy of the file for each month.</t>
  </si>
  <si>
    <t>Tips</t>
  </si>
  <si>
    <t>•</t>
  </si>
  <si>
    <t>Professional tax depends on your state and salary slab; type it per employee.</t>
  </si>
  <si>
    <t>PF and ESI rules and limits change from time to time; confirm the current rates with your consultant or the EPFO/ESIC websites.</t>
  </si>
  <si>
    <t>Days paid can be a decimal (for example 25.5) for half days.</t>
  </si>
  <si>
    <t>Full guide, questions and answers, and more free templates:</t>
  </si>
  <si>
    <t>https://toolkit.groupchaton.com/office-hr/salary-sheet-slip-excel/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</si>
  <si>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</si>
  <si>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</si>
  <si>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Setup</t>
  </si>
  <si>
    <t>Company name</t>
  </si>
  <si>
    <t>Sharma Traders Pvt. Ltd.</t>
  </si>
  <si>
    <t>Address</t>
  </si>
  <si>
    <t>12, Main Bazaar, Ludhiana, Punjab 141001</t>
  </si>
  <si>
    <t>Salary month</t>
  </si>
  <si>
    <t>Working days in month</t>
  </si>
  <si>
    <t>Deduct PF?</t>
  </si>
  <si>
    <t>Yes</t>
  </si>
  <si>
    <t>Deduct ESI?</t>
  </si>
  <si>
    <t>PF: 12% of earned basic, wage ceiling ₹15,000. ESI: 0.75% employee + 3.25% employer when gross is ₹21,000 or less. Check current rules.</t>
  </si>
  <si>
    <t>Employees</t>
  </si>
  <si>
    <t>Monthly salary at full attendance.</t>
  </si>
  <si>
    <t>Code</t>
  </si>
  <si>
    <t>Name</t>
  </si>
  <si>
    <t>Designation</t>
  </si>
  <si>
    <t>Department</t>
  </si>
  <si>
    <t>Joined</t>
  </si>
  <si>
    <t>PAN</t>
  </si>
  <si>
    <t>UAN</t>
  </si>
  <si>
    <t>Bank account</t>
  </si>
  <si>
    <t>Basic</t>
  </si>
  <si>
    <t>HRA</t>
  </si>
  <si>
    <t>Other allowances</t>
  </si>
  <si>
    <t>E001</t>
  </si>
  <si>
    <t>Rahul Mehra</t>
  </si>
  <si>
    <t>Accountant</t>
  </si>
  <si>
    <t>Accounts</t>
  </si>
  <si>
    <t>ABCPM1234K</t>
  </si>
  <si>
    <t>100200300400</t>
  </si>
  <si>
    <t>SBI XXXX1234</t>
  </si>
  <si>
    <t>E002</t>
  </si>
  <si>
    <t>Pooja Rani</t>
  </si>
  <si>
    <t>Sales Executive</t>
  </si>
  <si>
    <t>Sales</t>
  </si>
  <si>
    <t>BCDPR2345L</t>
  </si>
  <si>
    <t>100200300401</t>
  </si>
  <si>
    <t>PNB XXXX5678</t>
  </si>
  <si>
    <t>E003</t>
  </si>
  <si>
    <t>Arjun Nair</t>
  </si>
  <si>
    <t>Manager</t>
  </si>
  <si>
    <t>Operations</t>
  </si>
  <si>
    <t>CDEPN3456M</t>
  </si>
  <si>
    <t>100200300402</t>
  </si>
  <si>
    <t>HDFC XXXX9012</t>
  </si>
  <si>
    <t>Salary sheet</t>
  </si>
  <si>
    <t>Totals</t>
  </si>
  <si>
    <t>Days paid</t>
  </si>
  <si>
    <t>Other</t>
  </si>
  <si>
    <t>Gross</t>
  </si>
  <si>
    <t>PF</t>
  </si>
  <si>
    <t>ESI</t>
  </si>
  <si>
    <t>Prof. tax</t>
  </si>
  <si>
    <t>TDS</t>
  </si>
  <si>
    <t>Advance</t>
  </si>
  <si>
    <t>Deductions</t>
  </si>
  <si>
    <t>Net pay</t>
  </si>
  <si>
    <t>Employer PF</t>
  </si>
  <si>
    <t>Employer ESI</t>
  </si>
  <si>
    <t>Cost to company</t>
  </si>
  <si>
    <t>Employee code</t>
  </si>
  <si>
    <t>Working days</t>
  </si>
  <si>
    <t>Earnings</t>
  </si>
  <si>
    <t>Amount</t>
  </si>
  <si>
    <t>Provident fund</t>
  </si>
  <si>
    <t>Professional tax</t>
  </si>
  <si>
    <t>Gross earnings</t>
  </si>
  <si>
    <t>Total deductions</t>
  </si>
  <si>
    <t>This is a computer-generated payslip.</t>
  </si>
  <si>
    <t>Employee signature</t>
  </si>
  <si>
    <t>Authorised signatory</t>
  </si>
  <si>
    <t>One</t>
  </si>
  <si>
    <t>No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</si>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</sst>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dd\-mm\-yyyy"/>
    <numFmt numFmtId="166" formatCode="[&gt;=10000000]\₹\ ##\,##\,##\,##0;[&gt;=100000]\₹\ ##\,##\,##0;\₹\ ##,##0"/>
  </numFmts>
  <fonts count="14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sz val="10"/>
      <color rgb="FF55607A"/>
      <name val="Calibri"/>
    </font>
    <font>
      <sz val="9"/>
      <color rgb="FF14213D"/>
      <name val="Calibri"/>
    </font>
    <font>
      <b/>
      <sz val="13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11" fillId="0" borderId="0" xfId="0" applyFont="1"/>
    <xf numFmtId="166" fontId="6" fillId="5" borderId="1" xfId="0" applyNumberFormat="1" applyFont="1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66" fontId="0" fillId="3" borderId="1" xfId="0" applyNumberFormat="1" applyFill="1" applyBorder="1"/>
    <xf numFmtId="166" fontId="6" fillId="3" borderId="1" xfId="0" applyNumberFormat="1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66" fontId="0" fillId="0" borderId="1" xfId="0" applyNumberFormat="1" applyBorder="1"/>
    <xf numFmtId="0" fontId="6" fillId="5" borderId="1" xfId="0" applyFont="1" applyFill="1" applyBorder="1"/>
    <xf numFmtId="166" fontId="13" fillId="5" borderId="1" xfId="0" applyNumberFormat="1" applyFont="1" applyFill="1" applyBorder="1"/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office-hr/salary-sheet-slip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7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6" spans="1:2" ht="18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18" customHeight="1" x14ac:dyDescent="0.3">
      <c r="A19" t="s">
        <v>14</v>
      </c>
      <c r="B19" s="3" t="s">
        <v>15</v>
      </c>
    </row>
    <row r="20" spans="1:2" ht="30" customHeight="1" x14ac:dyDescent="0.3">
      <c r="A20" t="s">
        <v>14</v>
      </c>
      <c r="B20" s="3" t="s">
        <v>16</v>
      </c>
    </row>
    <row r="21" spans="1:2" ht="18" customHeight="1" x14ac:dyDescent="0.3">
      <c r="A21" t="s">
        <v>14</v>
      </c>
      <c r="B21" s="3" t="s">
        <v>17</v>
      </c>
    </row>
    <row r="23" spans="1:2" ht="18" customHeight="1" x14ac:dyDescent="0.3">
      <c r="B23" s="8" t="s">
        <v>18</v>
      </c>
    </row>
    <row r="24" spans="1:2" x14ac:dyDescent="0.3">
      <c r="B24" s="9" t="s">
        <v>19</v>
      </c>
    </row>
    <row r="26" spans="1:2" x14ac:dyDescent="0.3">
      <c r="B26" s="10" t="s">
        <v>20</v>
      </c>
    </row>
    <row r="27" spans="1:2" ht="45" customHeight="1" x14ac:dyDescent="0.3">
      <c r="B27" s="11" t="s">
        <v>21</v>
      </c>
    </row>
  </sheetData>
  <hyperlinks>
    <hyperlink ref="B24" r:id="rId1" xr:uid="{00000000-0004-0000-0000-000000000000}"/>
    <hyperlink ref="B26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0"/>
  <sheetViews>
    <sheetView showGridLines="0" workbookViewId="0"/>
  </sheetViews>
  <sheetFormatPr defaultRowHeight="14.4" x14ac:dyDescent="0.3"/>
  <cols>
    <col min="1" max="1" width="26" customWidth="1"/>
    <col min="2" max="2" width="40" customWidth="1"/>
  </cols>
  <sheetData>
    <row r="1" spans="1:2" ht="25.95" customHeight="1" x14ac:dyDescent="0.4">
      <c r="A1" s="1" t="s">
        <v>22</v>
      </c>
    </row>
    <row r="3" spans="1:2" x14ac:dyDescent="0.3">
      <c r="A3" s="12" t="s">
        <v>23</v>
      </c>
      <c r="B3" s="13" t="s">
        <v>24</v>
      </c>
    </row>
    <row r="4" spans="1:2" x14ac:dyDescent="0.3">
      <c r="A4" s="12" t="s">
        <v>25</v>
      </c>
      <c r="B4" s="13" t="s">
        <v>26</v>
      </c>
    </row>
    <row r="5" spans="1:2" x14ac:dyDescent="0.3">
      <c r="A5" s="12" t="s">
        <v>27</v>
      </c>
      <c r="B5" s="14">
        <v>46327</v>
      </c>
    </row>
    <row r="6" spans="1:2" x14ac:dyDescent="0.3">
      <c r="A6" s="12" t="s">
        <v>28</v>
      </c>
      <c r="B6" s="13">
        <v>26</v>
      </c>
    </row>
    <row r="7" spans="1:2" x14ac:dyDescent="0.3">
      <c r="A7" s="12" t="s">
        <v>29</v>
      </c>
      <c r="B7" s="13" t="s">
        <v>30</v>
      </c>
    </row>
    <row r="8" spans="1:2" x14ac:dyDescent="0.3">
      <c r="A8" s="12" t="s">
        <v>31</v>
      </c>
      <c r="B8" s="13" t="s">
        <v>30</v>
      </c>
    </row>
    <row r="10" spans="1:2" x14ac:dyDescent="0.3">
      <c r="A10" s="15" t="s">
        <v>32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Lists!$E$1:$E$2</xm:f>
          </x14:formula1>
          <xm:sqref>B7:B8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3"/>
  <sheetViews>
    <sheetView showGridLines="0" workbookViewId="0"/>
  </sheetViews>
  <sheetFormatPr defaultRowHeight="14.4" x14ac:dyDescent="0.3"/>
  <cols>
    <col min="1" max="1" width="8" customWidth="1"/>
    <col min="2" max="2" width="22" customWidth="1"/>
    <col min="3" max="3" width="18" customWidth="1"/>
    <col min="4" max="4" width="14" customWidth="1"/>
    <col min="5" max="5" width="12" customWidth="1"/>
    <col min="6" max="6" width="13" customWidth="1"/>
    <col min="7" max="7" width="14" customWidth="1"/>
    <col min="8" max="8" width="18" customWidth="1"/>
    <col min="9" max="11" width="12" customWidth="1"/>
  </cols>
  <sheetData>
    <row r="1" spans="1:11" ht="25.95" customHeight="1" x14ac:dyDescent="0.4">
      <c r="A1" s="1" t="s">
        <v>33</v>
      </c>
    </row>
    <row r="2" spans="1:11" x14ac:dyDescent="0.3">
      <c r="A2" s="2" t="s">
        <v>34</v>
      </c>
    </row>
    <row r="3" spans="1:11" ht="31.95" customHeight="1" x14ac:dyDescent="0.3">
      <c r="A3" s="16" t="s">
        <v>35</v>
      </c>
      <c r="B3" s="16" t="s">
        <v>36</v>
      </c>
      <c r="C3" s="16" t="s">
        <v>37</v>
      </c>
      <c r="D3" s="16" t="s">
        <v>38</v>
      </c>
      <c r="E3" s="16" t="s">
        <v>39</v>
      </c>
      <c r="F3" s="16" t="s">
        <v>40</v>
      </c>
      <c r="G3" s="16" t="s">
        <v>41</v>
      </c>
      <c r="H3" s="16" t="s">
        <v>42</v>
      </c>
      <c r="I3" s="16" t="s">
        <v>43</v>
      </c>
      <c r="J3" s="16" t="s">
        <v>44</v>
      </c>
      <c r="K3" s="16" t="s">
        <v>45</v>
      </c>
    </row>
    <row r="4" spans="1:11" x14ac:dyDescent="0.3">
      <c r="A4" s="17" t="s">
        <v>46</v>
      </c>
      <c r="B4" s="17" t="s">
        <v>47</v>
      </c>
      <c r="C4" s="17" t="s">
        <v>48</v>
      </c>
      <c r="D4" s="17" t="s">
        <v>49</v>
      </c>
      <c r="E4" s="18">
        <v>44713</v>
      </c>
      <c r="F4" s="17" t="s">
        <v>50</v>
      </c>
      <c r="G4" s="17" t="s">
        <v>51</v>
      </c>
      <c r="H4" s="17" t="s">
        <v>52</v>
      </c>
      <c r="I4" s="19">
        <v>14000</v>
      </c>
      <c r="J4" s="19">
        <v>5600</v>
      </c>
      <c r="K4" s="19">
        <v>2400</v>
      </c>
    </row>
    <row r="5" spans="1:11" x14ac:dyDescent="0.3">
      <c r="A5" s="17" t="s">
        <v>53</v>
      </c>
      <c r="B5" s="17" t="s">
        <v>54</v>
      </c>
      <c r="C5" s="17" t="s">
        <v>55</v>
      </c>
      <c r="D5" s="17" t="s">
        <v>56</v>
      </c>
      <c r="E5" s="18">
        <v>44942</v>
      </c>
      <c r="F5" s="17" t="s">
        <v>57</v>
      </c>
      <c r="G5" s="17" t="s">
        <v>58</v>
      </c>
      <c r="H5" s="17" t="s">
        <v>59</v>
      </c>
      <c r="I5" s="19">
        <v>11000</v>
      </c>
      <c r="J5" s="19">
        <v>4400</v>
      </c>
      <c r="K5" s="19">
        <v>1600</v>
      </c>
    </row>
    <row r="6" spans="1:11" x14ac:dyDescent="0.3">
      <c r="A6" s="17" t="s">
        <v>60</v>
      </c>
      <c r="B6" s="17" t="s">
        <v>61</v>
      </c>
      <c r="C6" s="17" t="s">
        <v>62</v>
      </c>
      <c r="D6" s="17" t="s">
        <v>63</v>
      </c>
      <c r="E6" s="18">
        <v>43922</v>
      </c>
      <c r="F6" s="17" t="s">
        <v>64</v>
      </c>
      <c r="G6" s="17" t="s">
        <v>65</v>
      </c>
      <c r="H6" s="17" t="s">
        <v>66</v>
      </c>
      <c r="I6" s="19">
        <v>32000</v>
      </c>
      <c r="J6" s="19">
        <v>12800</v>
      </c>
      <c r="K6" s="19">
        <v>6000</v>
      </c>
    </row>
    <row r="7" spans="1:11" x14ac:dyDescent="0.3">
      <c r="A7" s="17"/>
      <c r="B7" s="17"/>
      <c r="C7" s="17"/>
      <c r="D7" s="17"/>
      <c r="E7" s="18"/>
      <c r="F7" s="17"/>
      <c r="G7" s="17"/>
      <c r="H7" s="17"/>
      <c r="I7" s="19"/>
      <c r="J7" s="19"/>
      <c r="K7" s="19"/>
    </row>
    <row r="8" spans="1:11" x14ac:dyDescent="0.3">
      <c r="A8" s="17"/>
      <c r="B8" s="17"/>
      <c r="C8" s="17"/>
      <c r="D8" s="17"/>
      <c r="E8" s="18"/>
      <c r="F8" s="17"/>
      <c r="G8" s="17"/>
      <c r="H8" s="17"/>
      <c r="I8" s="19"/>
      <c r="J8" s="19"/>
      <c r="K8" s="19"/>
    </row>
    <row r="9" spans="1:11" x14ac:dyDescent="0.3">
      <c r="A9" s="17"/>
      <c r="B9" s="17"/>
      <c r="C9" s="17"/>
      <c r="D9" s="17"/>
      <c r="E9" s="18"/>
      <c r="F9" s="17"/>
      <c r="G9" s="17"/>
      <c r="H9" s="17"/>
      <c r="I9" s="19"/>
      <c r="J9" s="19"/>
      <c r="K9" s="19"/>
    </row>
    <row r="10" spans="1:11" x14ac:dyDescent="0.3">
      <c r="A10" s="17"/>
      <c r="B10" s="17"/>
      <c r="C10" s="17"/>
      <c r="D10" s="17"/>
      <c r="E10" s="18"/>
      <c r="F10" s="17"/>
      <c r="G10" s="17"/>
      <c r="H10" s="17"/>
      <c r="I10" s="19"/>
      <c r="J10" s="19"/>
      <c r="K10" s="19"/>
    </row>
    <row r="11" spans="1:11" x14ac:dyDescent="0.3">
      <c r="A11" s="17"/>
      <c r="B11" s="17"/>
      <c r="C11" s="17"/>
      <c r="D11" s="17"/>
      <c r="E11" s="18"/>
      <c r="F11" s="17"/>
      <c r="G11" s="17"/>
      <c r="H11" s="17"/>
      <c r="I11" s="19"/>
      <c r="J11" s="19"/>
      <c r="K11" s="19"/>
    </row>
    <row r="12" spans="1:11" x14ac:dyDescent="0.3">
      <c r="A12" s="17"/>
      <c r="B12" s="17"/>
      <c r="C12" s="17"/>
      <c r="D12" s="17"/>
      <c r="E12" s="18"/>
      <c r="F12" s="17"/>
      <c r="G12" s="17"/>
      <c r="H12" s="17"/>
      <c r="I12" s="19"/>
      <c r="J12" s="19"/>
      <c r="K12" s="19"/>
    </row>
    <row r="13" spans="1:11" x14ac:dyDescent="0.3">
      <c r="A13" s="17"/>
      <c r="B13" s="17"/>
      <c r="C13" s="17"/>
      <c r="D13" s="17"/>
      <c r="E13" s="18"/>
      <c r="F13" s="17"/>
      <c r="G13" s="17"/>
      <c r="H13" s="17"/>
      <c r="I13" s="19"/>
      <c r="J13" s="19"/>
      <c r="K13" s="19"/>
    </row>
    <row r="14" spans="1:11" x14ac:dyDescent="0.3">
      <c r="A14" s="17"/>
      <c r="B14" s="17"/>
      <c r="C14" s="17"/>
      <c r="D14" s="17"/>
      <c r="E14" s="18"/>
      <c r="F14" s="17"/>
      <c r="G14" s="17"/>
      <c r="H14" s="17"/>
      <c r="I14" s="19"/>
      <c r="J14" s="19"/>
      <c r="K14" s="19"/>
    </row>
    <row r="15" spans="1:11" x14ac:dyDescent="0.3">
      <c r="A15" s="17"/>
      <c r="B15" s="17"/>
      <c r="C15" s="17"/>
      <c r="D15" s="17"/>
      <c r="E15" s="18"/>
      <c r="F15" s="17"/>
      <c r="G15" s="17"/>
      <c r="H15" s="17"/>
      <c r="I15" s="19"/>
      <c r="J15" s="19"/>
      <c r="K15" s="19"/>
    </row>
    <row r="16" spans="1:11" x14ac:dyDescent="0.3">
      <c r="A16" s="17"/>
      <c r="B16" s="17"/>
      <c r="C16" s="17"/>
      <c r="D16" s="17"/>
      <c r="E16" s="18"/>
      <c r="F16" s="17"/>
      <c r="G16" s="17"/>
      <c r="H16" s="17"/>
      <c r="I16" s="19"/>
      <c r="J16" s="19"/>
      <c r="K16" s="19"/>
    </row>
    <row r="17" spans="1:11" x14ac:dyDescent="0.3">
      <c r="A17" s="17"/>
      <c r="B17" s="17"/>
      <c r="C17" s="17"/>
      <c r="D17" s="17"/>
      <c r="E17" s="18"/>
      <c r="F17" s="17"/>
      <c r="G17" s="17"/>
      <c r="H17" s="17"/>
      <c r="I17" s="19"/>
      <c r="J17" s="19"/>
      <c r="K17" s="19"/>
    </row>
    <row r="18" spans="1:11" x14ac:dyDescent="0.3">
      <c r="A18" s="17"/>
      <c r="B18" s="17"/>
      <c r="C18" s="17"/>
      <c r="D18" s="17"/>
      <c r="E18" s="18"/>
      <c r="F18" s="17"/>
      <c r="G18" s="17"/>
      <c r="H18" s="17"/>
      <c r="I18" s="19"/>
      <c r="J18" s="19"/>
      <c r="K18" s="19"/>
    </row>
    <row r="19" spans="1:11" x14ac:dyDescent="0.3">
      <c r="A19" s="17"/>
      <c r="B19" s="17"/>
      <c r="C19" s="17"/>
      <c r="D19" s="17"/>
      <c r="E19" s="18"/>
      <c r="F19" s="17"/>
      <c r="G19" s="17"/>
      <c r="H19" s="17"/>
      <c r="I19" s="19"/>
      <c r="J19" s="19"/>
      <c r="K19" s="19"/>
    </row>
    <row r="20" spans="1:11" x14ac:dyDescent="0.3">
      <c r="A20" s="17"/>
      <c r="B20" s="17"/>
      <c r="C20" s="17"/>
      <c r="D20" s="17"/>
      <c r="E20" s="18"/>
      <c r="F20" s="17"/>
      <c r="G20" s="17"/>
      <c r="H20" s="17"/>
      <c r="I20" s="19"/>
      <c r="J20" s="19"/>
      <c r="K20" s="19"/>
    </row>
    <row r="21" spans="1:11" x14ac:dyDescent="0.3">
      <c r="A21" s="17"/>
      <c r="B21" s="17"/>
      <c r="C21" s="17"/>
      <c r="D21" s="17"/>
      <c r="E21" s="18"/>
      <c r="F21" s="17"/>
      <c r="G21" s="17"/>
      <c r="H21" s="17"/>
      <c r="I21" s="19"/>
      <c r="J21" s="19"/>
      <c r="K21" s="19"/>
    </row>
    <row r="22" spans="1:11" x14ac:dyDescent="0.3">
      <c r="A22" s="17"/>
      <c r="B22" s="17"/>
      <c r="C22" s="17"/>
      <c r="D22" s="17"/>
      <c r="E22" s="18"/>
      <c r="F22" s="17"/>
      <c r="G22" s="17"/>
      <c r="H22" s="17"/>
      <c r="I22" s="19"/>
      <c r="J22" s="19"/>
      <c r="K22" s="19"/>
    </row>
    <row r="23" spans="1:11" x14ac:dyDescent="0.3">
      <c r="A23" s="17"/>
      <c r="B23" s="17"/>
      <c r="C23" s="17"/>
      <c r="D23" s="17"/>
      <c r="E23" s="18"/>
      <c r="F23" s="17"/>
      <c r="G23" s="17"/>
      <c r="H23" s="17"/>
      <c r="I23" s="19"/>
      <c r="J23" s="19"/>
      <c r="K23" s="19"/>
    </row>
    <row r="24" spans="1:11" x14ac:dyDescent="0.3">
      <c r="A24" s="17"/>
      <c r="B24" s="17"/>
      <c r="C24" s="17"/>
      <c r="D24" s="17"/>
      <c r="E24" s="18"/>
      <c r="F24" s="17"/>
      <c r="G24" s="17"/>
      <c r="H24" s="17"/>
      <c r="I24" s="19"/>
      <c r="J24" s="19"/>
      <c r="K24" s="19"/>
    </row>
    <row r="25" spans="1:11" x14ac:dyDescent="0.3">
      <c r="A25" s="17"/>
      <c r="B25" s="17"/>
      <c r="C25" s="17"/>
      <c r="D25" s="17"/>
      <c r="E25" s="18"/>
      <c r="F25" s="17"/>
      <c r="G25" s="17"/>
      <c r="H25" s="17"/>
      <c r="I25" s="19"/>
      <c r="J25" s="19"/>
      <c r="K25" s="19"/>
    </row>
    <row r="26" spans="1:11" x14ac:dyDescent="0.3">
      <c r="A26" s="17"/>
      <c r="B26" s="17"/>
      <c r="C26" s="17"/>
      <c r="D26" s="17"/>
      <c r="E26" s="18"/>
      <c r="F26" s="17"/>
      <c r="G26" s="17"/>
      <c r="H26" s="17"/>
      <c r="I26" s="19"/>
      <c r="J26" s="19"/>
      <c r="K26" s="19"/>
    </row>
    <row r="27" spans="1:11" x14ac:dyDescent="0.3">
      <c r="A27" s="17"/>
      <c r="B27" s="17"/>
      <c r="C27" s="17"/>
      <c r="D27" s="17"/>
      <c r="E27" s="18"/>
      <c r="F27" s="17"/>
      <c r="G27" s="17"/>
      <c r="H27" s="17"/>
      <c r="I27" s="19"/>
      <c r="J27" s="19"/>
      <c r="K27" s="19"/>
    </row>
    <row r="28" spans="1:11" x14ac:dyDescent="0.3">
      <c r="A28" s="17"/>
      <c r="B28" s="17"/>
      <c r="C28" s="17"/>
      <c r="D28" s="17"/>
      <c r="E28" s="18"/>
      <c r="F28" s="17"/>
      <c r="G28" s="17"/>
      <c r="H28" s="17"/>
      <c r="I28" s="19"/>
      <c r="J28" s="19"/>
      <c r="K28" s="19"/>
    </row>
    <row r="29" spans="1:11" x14ac:dyDescent="0.3">
      <c r="A29" s="17"/>
      <c r="B29" s="17"/>
      <c r="C29" s="17"/>
      <c r="D29" s="17"/>
      <c r="E29" s="18"/>
      <c r="F29" s="17"/>
      <c r="G29" s="17"/>
      <c r="H29" s="17"/>
      <c r="I29" s="19"/>
      <c r="J29" s="19"/>
      <c r="K29" s="19"/>
    </row>
    <row r="30" spans="1:11" x14ac:dyDescent="0.3">
      <c r="A30" s="17"/>
      <c r="B30" s="17"/>
      <c r="C30" s="17"/>
      <c r="D30" s="17"/>
      <c r="E30" s="18"/>
      <c r="F30" s="17"/>
      <c r="G30" s="17"/>
      <c r="H30" s="17"/>
      <c r="I30" s="19"/>
      <c r="J30" s="19"/>
      <c r="K30" s="19"/>
    </row>
    <row r="31" spans="1:11" x14ac:dyDescent="0.3">
      <c r="A31" s="17"/>
      <c r="B31" s="17"/>
      <c r="C31" s="17"/>
      <c r="D31" s="17"/>
      <c r="E31" s="18"/>
      <c r="F31" s="17"/>
      <c r="G31" s="17"/>
      <c r="H31" s="17"/>
      <c r="I31" s="19"/>
      <c r="J31" s="19"/>
      <c r="K31" s="19"/>
    </row>
    <row r="32" spans="1:11" x14ac:dyDescent="0.3">
      <c r="A32" s="17"/>
      <c r="B32" s="17"/>
      <c r="C32" s="17"/>
      <c r="D32" s="17"/>
      <c r="E32" s="18"/>
      <c r="F32" s="17"/>
      <c r="G32" s="17"/>
      <c r="H32" s="17"/>
      <c r="I32" s="19"/>
      <c r="J32" s="19"/>
      <c r="K32" s="19"/>
    </row>
    <row r="33" spans="1:11" x14ac:dyDescent="0.3">
      <c r="A33" s="17"/>
      <c r="B33" s="17"/>
      <c r="C33" s="17"/>
      <c r="D33" s="17"/>
      <c r="E33" s="18"/>
      <c r="F33" s="17"/>
      <c r="G33" s="17"/>
      <c r="H33" s="17"/>
      <c r="I33" s="19"/>
      <c r="J33" s="19"/>
      <c r="K33" s="19"/>
    </row>
    <row r="34" spans="1:11" x14ac:dyDescent="0.3">
      <c r="A34" s="17"/>
      <c r="B34" s="17"/>
      <c r="C34" s="17"/>
      <c r="D34" s="17"/>
      <c r="E34" s="18"/>
      <c r="F34" s="17"/>
      <c r="G34" s="17"/>
      <c r="H34" s="17"/>
      <c r="I34" s="19"/>
      <c r="J34" s="19"/>
      <c r="K34" s="19"/>
    </row>
    <row r="35" spans="1:11" x14ac:dyDescent="0.3">
      <c r="A35" s="17"/>
      <c r="B35" s="17"/>
      <c r="C35" s="17"/>
      <c r="D35" s="17"/>
      <c r="E35" s="18"/>
      <c r="F35" s="17"/>
      <c r="G35" s="17"/>
      <c r="H35" s="17"/>
      <c r="I35" s="19"/>
      <c r="J35" s="19"/>
      <c r="K35" s="19"/>
    </row>
    <row r="36" spans="1:11" x14ac:dyDescent="0.3">
      <c r="A36" s="17"/>
      <c r="B36" s="17"/>
      <c r="C36" s="17"/>
      <c r="D36" s="17"/>
      <c r="E36" s="18"/>
      <c r="F36" s="17"/>
      <c r="G36" s="17"/>
      <c r="H36" s="17"/>
      <c r="I36" s="19"/>
      <c r="J36" s="19"/>
      <c r="K36" s="19"/>
    </row>
    <row r="37" spans="1:11" x14ac:dyDescent="0.3">
      <c r="A37" s="17"/>
      <c r="B37" s="17"/>
      <c r="C37" s="17"/>
      <c r="D37" s="17"/>
      <c r="E37" s="18"/>
      <c r="F37" s="17"/>
      <c r="G37" s="17"/>
      <c r="H37" s="17"/>
      <c r="I37" s="19"/>
      <c r="J37" s="19"/>
      <c r="K37" s="19"/>
    </row>
    <row r="38" spans="1:11" x14ac:dyDescent="0.3">
      <c r="A38" s="17"/>
      <c r="B38" s="17"/>
      <c r="C38" s="17"/>
      <c r="D38" s="17"/>
      <c r="E38" s="18"/>
      <c r="F38" s="17"/>
      <c r="G38" s="17"/>
      <c r="H38" s="17"/>
      <c r="I38" s="19"/>
      <c r="J38" s="19"/>
      <c r="K38" s="19"/>
    </row>
    <row r="39" spans="1:11" x14ac:dyDescent="0.3">
      <c r="A39" s="17"/>
      <c r="B39" s="17"/>
      <c r="C39" s="17"/>
      <c r="D39" s="17"/>
      <c r="E39" s="18"/>
      <c r="F39" s="17"/>
      <c r="G39" s="17"/>
      <c r="H39" s="17"/>
      <c r="I39" s="19"/>
      <c r="J39" s="19"/>
      <c r="K39" s="19"/>
    </row>
    <row r="40" spans="1:11" x14ac:dyDescent="0.3">
      <c r="A40" s="17"/>
      <c r="B40" s="17"/>
      <c r="C40" s="17"/>
      <c r="D40" s="17"/>
      <c r="E40" s="18"/>
      <c r="F40" s="17"/>
      <c r="G40" s="17"/>
      <c r="H40" s="17"/>
      <c r="I40" s="19"/>
      <c r="J40" s="19"/>
      <c r="K40" s="19"/>
    </row>
    <row r="41" spans="1:11" x14ac:dyDescent="0.3">
      <c r="A41" s="17"/>
      <c r="B41" s="17"/>
      <c r="C41" s="17"/>
      <c r="D41" s="17"/>
      <c r="E41" s="18"/>
      <c r="F41" s="17"/>
      <c r="G41" s="17"/>
      <c r="H41" s="17"/>
      <c r="I41" s="19"/>
      <c r="J41" s="19"/>
      <c r="K41" s="19"/>
    </row>
    <row r="42" spans="1:11" x14ac:dyDescent="0.3">
      <c r="A42" s="17"/>
      <c r="B42" s="17"/>
      <c r="C42" s="17"/>
      <c r="D42" s="17"/>
      <c r="E42" s="18"/>
      <c r="F42" s="17"/>
      <c r="G42" s="17"/>
      <c r="H42" s="17"/>
      <c r="I42" s="19"/>
      <c r="J42" s="19"/>
      <c r="K42" s="19"/>
    </row>
    <row r="43" spans="1:11" x14ac:dyDescent="0.3">
      <c r="A43" s="17"/>
      <c r="B43" s="17"/>
      <c r="C43" s="17"/>
      <c r="D43" s="17"/>
      <c r="E43" s="18"/>
      <c r="F43" s="17"/>
      <c r="G43" s="17"/>
      <c r="H43" s="17"/>
      <c r="I43" s="19"/>
      <c r="J43" s="19"/>
      <c r="K43" s="19"/>
    </row>
    <row r="44" spans="1:11" x14ac:dyDescent="0.3">
      <c r="A44" s="17"/>
      <c r="B44" s="17"/>
      <c r="C44" s="17"/>
      <c r="D44" s="17"/>
      <c r="E44" s="18"/>
      <c r="F44" s="17"/>
      <c r="G44" s="17"/>
      <c r="H44" s="17"/>
      <c r="I44" s="19"/>
      <c r="J44" s="19"/>
      <c r="K44" s="19"/>
    </row>
    <row r="45" spans="1:11" x14ac:dyDescent="0.3">
      <c r="A45" s="17"/>
      <c r="B45" s="17"/>
      <c r="C45" s="17"/>
      <c r="D45" s="17"/>
      <c r="E45" s="18"/>
      <c r="F45" s="17"/>
      <c r="G45" s="17"/>
      <c r="H45" s="17"/>
      <c r="I45" s="19"/>
      <c r="J45" s="19"/>
      <c r="K45" s="19"/>
    </row>
    <row r="46" spans="1:11" x14ac:dyDescent="0.3">
      <c r="A46" s="17"/>
      <c r="B46" s="17"/>
      <c r="C46" s="17"/>
      <c r="D46" s="17"/>
      <c r="E46" s="18"/>
      <c r="F46" s="17"/>
      <c r="G46" s="17"/>
      <c r="H46" s="17"/>
      <c r="I46" s="19"/>
      <c r="J46" s="19"/>
      <c r="K46" s="19"/>
    </row>
    <row r="47" spans="1:11" x14ac:dyDescent="0.3">
      <c r="A47" s="17"/>
      <c r="B47" s="17"/>
      <c r="C47" s="17"/>
      <c r="D47" s="17"/>
      <c r="E47" s="18"/>
      <c r="F47" s="17"/>
      <c r="G47" s="17"/>
      <c r="H47" s="17"/>
      <c r="I47" s="19"/>
      <c r="J47" s="19"/>
      <c r="K47" s="19"/>
    </row>
    <row r="48" spans="1:11" x14ac:dyDescent="0.3">
      <c r="A48" s="17"/>
      <c r="B48" s="17"/>
      <c r="C48" s="17"/>
      <c r="D48" s="17"/>
      <c r="E48" s="18"/>
      <c r="F48" s="17"/>
      <c r="G48" s="17"/>
      <c r="H48" s="17"/>
      <c r="I48" s="19"/>
      <c r="J48" s="19"/>
      <c r="K48" s="19"/>
    </row>
    <row r="49" spans="1:11" x14ac:dyDescent="0.3">
      <c r="A49" s="17"/>
      <c r="B49" s="17"/>
      <c r="C49" s="17"/>
      <c r="D49" s="17"/>
      <c r="E49" s="18"/>
      <c r="F49" s="17"/>
      <c r="G49" s="17"/>
      <c r="H49" s="17"/>
      <c r="I49" s="19"/>
      <c r="J49" s="19"/>
      <c r="K49" s="19"/>
    </row>
    <row r="50" spans="1:11" x14ac:dyDescent="0.3">
      <c r="A50" s="17"/>
      <c r="B50" s="17"/>
      <c r="C50" s="17"/>
      <c r="D50" s="17"/>
      <c r="E50" s="18"/>
      <c r="F50" s="17"/>
      <c r="G50" s="17"/>
      <c r="H50" s="17"/>
      <c r="I50" s="19"/>
      <c r="J50" s="19"/>
      <c r="K50" s="19"/>
    </row>
    <row r="51" spans="1:11" x14ac:dyDescent="0.3">
      <c r="A51" s="17"/>
      <c r="B51" s="17"/>
      <c r="C51" s="17"/>
      <c r="D51" s="17"/>
      <c r="E51" s="18"/>
      <c r="F51" s="17"/>
      <c r="G51" s="17"/>
      <c r="H51" s="17"/>
      <c r="I51" s="19"/>
      <c r="J51" s="19"/>
      <c r="K51" s="19"/>
    </row>
    <row r="52" spans="1:11" x14ac:dyDescent="0.3">
      <c r="A52" s="17"/>
      <c r="B52" s="17"/>
      <c r="C52" s="17"/>
      <c r="D52" s="17"/>
      <c r="E52" s="18"/>
      <c r="F52" s="17"/>
      <c r="G52" s="17"/>
      <c r="H52" s="17"/>
      <c r="I52" s="19"/>
      <c r="J52" s="19"/>
      <c r="K52" s="19"/>
    </row>
    <row r="53" spans="1:11" x14ac:dyDescent="0.3">
      <c r="A53" s="17"/>
      <c r="B53" s="17"/>
      <c r="C53" s="17"/>
      <c r="D53" s="17"/>
      <c r="E53" s="18"/>
      <c r="F53" s="17"/>
      <c r="G53" s="17"/>
      <c r="H53" s="17"/>
      <c r="I53" s="19"/>
      <c r="J53" s="19"/>
      <c r="K53" s="19"/>
    </row>
    <row r="54" spans="1:11" x14ac:dyDescent="0.3">
      <c r="A54" s="17"/>
      <c r="B54" s="17"/>
      <c r="C54" s="17"/>
      <c r="D54" s="17"/>
      <c r="E54" s="18"/>
      <c r="F54" s="17"/>
      <c r="G54" s="17"/>
      <c r="H54" s="17"/>
      <c r="I54" s="19"/>
      <c r="J54" s="19"/>
      <c r="K54" s="19"/>
    </row>
    <row r="55" spans="1:11" x14ac:dyDescent="0.3">
      <c r="A55" s="17"/>
      <c r="B55" s="17"/>
      <c r="C55" s="17"/>
      <c r="D55" s="17"/>
      <c r="E55" s="18"/>
      <c r="F55" s="17"/>
      <c r="G55" s="17"/>
      <c r="H55" s="17"/>
      <c r="I55" s="19"/>
      <c r="J55" s="19"/>
      <c r="K55" s="19"/>
    </row>
    <row r="56" spans="1:11" x14ac:dyDescent="0.3">
      <c r="A56" s="17"/>
      <c r="B56" s="17"/>
      <c r="C56" s="17"/>
      <c r="D56" s="17"/>
      <c r="E56" s="18"/>
      <c r="F56" s="17"/>
      <c r="G56" s="17"/>
      <c r="H56" s="17"/>
      <c r="I56" s="19"/>
      <c r="J56" s="19"/>
      <c r="K56" s="19"/>
    </row>
    <row r="57" spans="1:11" x14ac:dyDescent="0.3">
      <c r="A57" s="17"/>
      <c r="B57" s="17"/>
      <c r="C57" s="17"/>
      <c r="D57" s="17"/>
      <c r="E57" s="18"/>
      <c r="F57" s="17"/>
      <c r="G57" s="17"/>
      <c r="H57" s="17"/>
      <c r="I57" s="19"/>
      <c r="J57" s="19"/>
      <c r="K57" s="19"/>
    </row>
    <row r="58" spans="1:11" x14ac:dyDescent="0.3">
      <c r="A58" s="17"/>
      <c r="B58" s="17"/>
      <c r="C58" s="17"/>
      <c r="D58" s="17"/>
      <c r="E58" s="18"/>
      <c r="F58" s="17"/>
      <c r="G58" s="17"/>
      <c r="H58" s="17"/>
      <c r="I58" s="19"/>
      <c r="J58" s="19"/>
      <c r="K58" s="19"/>
    </row>
    <row r="59" spans="1:11" x14ac:dyDescent="0.3">
      <c r="A59" s="17"/>
      <c r="B59" s="17"/>
      <c r="C59" s="17"/>
      <c r="D59" s="17"/>
      <c r="E59" s="18"/>
      <c r="F59" s="17"/>
      <c r="G59" s="17"/>
      <c r="H59" s="17"/>
      <c r="I59" s="19"/>
      <c r="J59" s="19"/>
      <c r="K59" s="19"/>
    </row>
    <row r="60" spans="1:11" x14ac:dyDescent="0.3">
      <c r="A60" s="17"/>
      <c r="B60" s="17"/>
      <c r="C60" s="17"/>
      <c r="D60" s="17"/>
      <c r="E60" s="18"/>
      <c r="F60" s="17"/>
      <c r="G60" s="17"/>
      <c r="H60" s="17"/>
      <c r="I60" s="19"/>
      <c r="J60" s="19"/>
      <c r="K60" s="19"/>
    </row>
    <row r="61" spans="1:11" x14ac:dyDescent="0.3">
      <c r="A61" s="17"/>
      <c r="B61" s="17"/>
      <c r="C61" s="17"/>
      <c r="D61" s="17"/>
      <c r="E61" s="18"/>
      <c r="F61" s="17"/>
      <c r="G61" s="17"/>
      <c r="H61" s="17"/>
      <c r="I61" s="19"/>
      <c r="J61" s="19"/>
      <c r="K61" s="19"/>
    </row>
    <row r="62" spans="1:11" x14ac:dyDescent="0.3">
      <c r="A62" s="17"/>
      <c r="B62" s="17"/>
      <c r="C62" s="17"/>
      <c r="D62" s="17"/>
      <c r="E62" s="18"/>
      <c r="F62" s="17"/>
      <c r="G62" s="17"/>
      <c r="H62" s="17"/>
      <c r="I62" s="19"/>
      <c r="J62" s="19"/>
      <c r="K62" s="19"/>
    </row>
    <row r="63" spans="1:11" x14ac:dyDescent="0.3">
      <c r="A63" s="17"/>
      <c r="B63" s="17"/>
      <c r="C63" s="17"/>
      <c r="D63" s="17"/>
      <c r="E63" s="18"/>
      <c r="F63" s="17"/>
      <c r="G63" s="17"/>
      <c r="H63" s="17"/>
      <c r="I63" s="19"/>
      <c r="J63" s="19"/>
      <c r="K63" s="19"/>
    </row>
    <row r="64" spans="1:11" x14ac:dyDescent="0.3">
      <c r="A64" s="17"/>
      <c r="B64" s="17"/>
      <c r="C64" s="17"/>
      <c r="D64" s="17"/>
      <c r="E64" s="18"/>
      <c r="F64" s="17"/>
      <c r="G64" s="17"/>
      <c r="H64" s="17"/>
      <c r="I64" s="19"/>
      <c r="J64" s="19"/>
      <c r="K64" s="19"/>
    </row>
    <row r="65" spans="1:11" x14ac:dyDescent="0.3">
      <c r="A65" s="17"/>
      <c r="B65" s="17"/>
      <c r="C65" s="17"/>
      <c r="D65" s="17"/>
      <c r="E65" s="18"/>
      <c r="F65" s="17"/>
      <c r="G65" s="17"/>
      <c r="H65" s="17"/>
      <c r="I65" s="19"/>
      <c r="J65" s="19"/>
      <c r="K65" s="19"/>
    </row>
    <row r="66" spans="1:11" x14ac:dyDescent="0.3">
      <c r="A66" s="17"/>
      <c r="B66" s="17"/>
      <c r="C66" s="17"/>
      <c r="D66" s="17"/>
      <c r="E66" s="18"/>
      <c r="F66" s="17"/>
      <c r="G66" s="17"/>
      <c r="H66" s="17"/>
      <c r="I66" s="19"/>
      <c r="J66" s="19"/>
      <c r="K66" s="19"/>
    </row>
    <row r="67" spans="1:11" x14ac:dyDescent="0.3">
      <c r="A67" s="17"/>
      <c r="B67" s="17"/>
      <c r="C67" s="17"/>
      <c r="D67" s="17"/>
      <c r="E67" s="18"/>
      <c r="F67" s="17"/>
      <c r="G67" s="17"/>
      <c r="H67" s="17"/>
      <c r="I67" s="19"/>
      <c r="J67" s="19"/>
      <c r="K67" s="19"/>
    </row>
    <row r="68" spans="1:11" x14ac:dyDescent="0.3">
      <c r="A68" s="17"/>
      <c r="B68" s="17"/>
      <c r="C68" s="17"/>
      <c r="D68" s="17"/>
      <c r="E68" s="18"/>
      <c r="F68" s="17"/>
      <c r="G68" s="17"/>
      <c r="H68" s="17"/>
      <c r="I68" s="19"/>
      <c r="J68" s="19"/>
      <c r="K68" s="19"/>
    </row>
    <row r="69" spans="1:11" x14ac:dyDescent="0.3">
      <c r="A69" s="17"/>
      <c r="B69" s="17"/>
      <c r="C69" s="17"/>
      <c r="D69" s="17"/>
      <c r="E69" s="18"/>
      <c r="F69" s="17"/>
      <c r="G69" s="17"/>
      <c r="H69" s="17"/>
      <c r="I69" s="19"/>
      <c r="J69" s="19"/>
      <c r="K69" s="19"/>
    </row>
    <row r="70" spans="1:11" x14ac:dyDescent="0.3">
      <c r="A70" s="17"/>
      <c r="B70" s="17"/>
      <c r="C70" s="17"/>
      <c r="D70" s="17"/>
      <c r="E70" s="18"/>
      <c r="F70" s="17"/>
      <c r="G70" s="17"/>
      <c r="H70" s="17"/>
      <c r="I70" s="19"/>
      <c r="J70" s="19"/>
      <c r="K70" s="19"/>
    </row>
    <row r="71" spans="1:11" x14ac:dyDescent="0.3">
      <c r="A71" s="17"/>
      <c r="B71" s="17"/>
      <c r="C71" s="17"/>
      <c r="D71" s="17"/>
      <c r="E71" s="18"/>
      <c r="F71" s="17"/>
      <c r="G71" s="17"/>
      <c r="H71" s="17"/>
      <c r="I71" s="19"/>
      <c r="J71" s="19"/>
      <c r="K71" s="19"/>
    </row>
    <row r="72" spans="1:11" x14ac:dyDescent="0.3">
      <c r="A72" s="17"/>
      <c r="B72" s="17"/>
      <c r="C72" s="17"/>
      <c r="D72" s="17"/>
      <c r="E72" s="18"/>
      <c r="F72" s="17"/>
      <c r="G72" s="17"/>
      <c r="H72" s="17"/>
      <c r="I72" s="19"/>
      <c r="J72" s="19"/>
      <c r="K72" s="19"/>
    </row>
    <row r="73" spans="1:11" x14ac:dyDescent="0.3">
      <c r="A73" s="17"/>
      <c r="B73" s="17"/>
      <c r="C73" s="17"/>
      <c r="D73" s="17"/>
      <c r="E73" s="18"/>
      <c r="F73" s="17"/>
      <c r="G73" s="17"/>
      <c r="H73" s="17"/>
      <c r="I73" s="19"/>
      <c r="J73" s="19"/>
      <c r="K73" s="19"/>
    </row>
    <row r="74" spans="1:11" x14ac:dyDescent="0.3">
      <c r="A74" s="17"/>
      <c r="B74" s="17"/>
      <c r="C74" s="17"/>
      <c r="D74" s="17"/>
      <c r="E74" s="18"/>
      <c r="F74" s="17"/>
      <c r="G74" s="17"/>
      <c r="H74" s="17"/>
      <c r="I74" s="19"/>
      <c r="J74" s="19"/>
      <c r="K74" s="19"/>
    </row>
    <row r="75" spans="1:11" x14ac:dyDescent="0.3">
      <c r="A75" s="17"/>
      <c r="B75" s="17"/>
      <c r="C75" s="17"/>
      <c r="D75" s="17"/>
      <c r="E75" s="18"/>
      <c r="F75" s="17"/>
      <c r="G75" s="17"/>
      <c r="H75" s="17"/>
      <c r="I75" s="19"/>
      <c r="J75" s="19"/>
      <c r="K75" s="19"/>
    </row>
    <row r="76" spans="1:11" x14ac:dyDescent="0.3">
      <c r="A76" s="17"/>
      <c r="B76" s="17"/>
      <c r="C76" s="17"/>
      <c r="D76" s="17"/>
      <c r="E76" s="18"/>
      <c r="F76" s="17"/>
      <c r="G76" s="17"/>
      <c r="H76" s="17"/>
      <c r="I76" s="19"/>
      <c r="J76" s="19"/>
      <c r="K76" s="19"/>
    </row>
    <row r="77" spans="1:11" x14ac:dyDescent="0.3">
      <c r="A77" s="17"/>
      <c r="B77" s="17"/>
      <c r="C77" s="17"/>
      <c r="D77" s="17"/>
      <c r="E77" s="18"/>
      <c r="F77" s="17"/>
      <c r="G77" s="17"/>
      <c r="H77" s="17"/>
      <c r="I77" s="19"/>
      <c r="J77" s="19"/>
      <c r="K77" s="19"/>
    </row>
    <row r="78" spans="1:11" x14ac:dyDescent="0.3">
      <c r="A78" s="17"/>
      <c r="B78" s="17"/>
      <c r="C78" s="17"/>
      <c r="D78" s="17"/>
      <c r="E78" s="18"/>
      <c r="F78" s="17"/>
      <c r="G78" s="17"/>
      <c r="H78" s="17"/>
      <c r="I78" s="19"/>
      <c r="J78" s="19"/>
      <c r="K78" s="19"/>
    </row>
    <row r="79" spans="1:11" x14ac:dyDescent="0.3">
      <c r="A79" s="17"/>
      <c r="B79" s="17"/>
      <c r="C79" s="17"/>
      <c r="D79" s="17"/>
      <c r="E79" s="18"/>
      <c r="F79" s="17"/>
      <c r="G79" s="17"/>
      <c r="H79" s="17"/>
      <c r="I79" s="19"/>
      <c r="J79" s="19"/>
      <c r="K79" s="19"/>
    </row>
    <row r="80" spans="1:11" x14ac:dyDescent="0.3">
      <c r="A80" s="17"/>
      <c r="B80" s="17"/>
      <c r="C80" s="17"/>
      <c r="D80" s="17"/>
      <c r="E80" s="18"/>
      <c r="F80" s="17"/>
      <c r="G80" s="17"/>
      <c r="H80" s="17"/>
      <c r="I80" s="19"/>
      <c r="J80" s="19"/>
      <c r="K80" s="19"/>
    </row>
    <row r="81" spans="1:11" x14ac:dyDescent="0.3">
      <c r="A81" s="17"/>
      <c r="B81" s="17"/>
      <c r="C81" s="17"/>
      <c r="D81" s="17"/>
      <c r="E81" s="18"/>
      <c r="F81" s="17"/>
      <c r="G81" s="17"/>
      <c r="H81" s="17"/>
      <c r="I81" s="19"/>
      <c r="J81" s="19"/>
      <c r="K81" s="19"/>
    </row>
    <row r="82" spans="1:11" x14ac:dyDescent="0.3">
      <c r="A82" s="17"/>
      <c r="B82" s="17"/>
      <c r="C82" s="17"/>
      <c r="D82" s="17"/>
      <c r="E82" s="18"/>
      <c r="F82" s="17"/>
      <c r="G82" s="17"/>
      <c r="H82" s="17"/>
      <c r="I82" s="19"/>
      <c r="J82" s="19"/>
      <c r="K82" s="19"/>
    </row>
    <row r="83" spans="1:11" x14ac:dyDescent="0.3">
      <c r="A83" s="17"/>
      <c r="B83" s="17"/>
      <c r="C83" s="17"/>
      <c r="D83" s="17"/>
      <c r="E83" s="18"/>
      <c r="F83" s="17"/>
      <c r="G83" s="17"/>
      <c r="H83" s="17"/>
      <c r="I83" s="19"/>
      <c r="J83" s="19"/>
      <c r="K83" s="19"/>
    </row>
    <row r="84" spans="1:11" x14ac:dyDescent="0.3">
      <c r="A84" s="17"/>
      <c r="B84" s="17"/>
      <c r="C84" s="17"/>
      <c r="D84" s="17"/>
      <c r="E84" s="18"/>
      <c r="F84" s="17"/>
      <c r="G84" s="17"/>
      <c r="H84" s="17"/>
      <c r="I84" s="19"/>
      <c r="J84" s="19"/>
      <c r="K84" s="19"/>
    </row>
    <row r="85" spans="1:11" x14ac:dyDescent="0.3">
      <c r="A85" s="17"/>
      <c r="B85" s="17"/>
      <c r="C85" s="17"/>
      <c r="D85" s="17"/>
      <c r="E85" s="18"/>
      <c r="F85" s="17"/>
      <c r="G85" s="17"/>
      <c r="H85" s="17"/>
      <c r="I85" s="19"/>
      <c r="J85" s="19"/>
      <c r="K85" s="19"/>
    </row>
    <row r="86" spans="1:11" x14ac:dyDescent="0.3">
      <c r="A86" s="17"/>
      <c r="B86" s="17"/>
      <c r="C86" s="17"/>
      <c r="D86" s="17"/>
      <c r="E86" s="18"/>
      <c r="F86" s="17"/>
      <c r="G86" s="17"/>
      <c r="H86" s="17"/>
      <c r="I86" s="19"/>
      <c r="J86" s="19"/>
      <c r="K86" s="19"/>
    </row>
    <row r="87" spans="1:11" x14ac:dyDescent="0.3">
      <c r="A87" s="17"/>
      <c r="B87" s="17"/>
      <c r="C87" s="17"/>
      <c r="D87" s="17"/>
      <c r="E87" s="18"/>
      <c r="F87" s="17"/>
      <c r="G87" s="17"/>
      <c r="H87" s="17"/>
      <c r="I87" s="19"/>
      <c r="J87" s="19"/>
      <c r="K87" s="19"/>
    </row>
    <row r="88" spans="1:11" x14ac:dyDescent="0.3">
      <c r="A88" s="17"/>
      <c r="B88" s="17"/>
      <c r="C88" s="17"/>
      <c r="D88" s="17"/>
      <c r="E88" s="18"/>
      <c r="F88" s="17"/>
      <c r="G88" s="17"/>
      <c r="H88" s="17"/>
      <c r="I88" s="19"/>
      <c r="J88" s="19"/>
      <c r="K88" s="19"/>
    </row>
    <row r="89" spans="1:11" x14ac:dyDescent="0.3">
      <c r="A89" s="17"/>
      <c r="B89" s="17"/>
      <c r="C89" s="17"/>
      <c r="D89" s="17"/>
      <c r="E89" s="18"/>
      <c r="F89" s="17"/>
      <c r="G89" s="17"/>
      <c r="H89" s="17"/>
      <c r="I89" s="19"/>
      <c r="J89" s="19"/>
      <c r="K89" s="19"/>
    </row>
    <row r="90" spans="1:11" x14ac:dyDescent="0.3">
      <c r="A90" s="17"/>
      <c r="B90" s="17"/>
      <c r="C90" s="17"/>
      <c r="D90" s="17"/>
      <c r="E90" s="18"/>
      <c r="F90" s="17"/>
      <c r="G90" s="17"/>
      <c r="H90" s="17"/>
      <c r="I90" s="19"/>
      <c r="J90" s="19"/>
      <c r="K90" s="19"/>
    </row>
    <row r="91" spans="1:11" x14ac:dyDescent="0.3">
      <c r="A91" s="17"/>
      <c r="B91" s="17"/>
      <c r="C91" s="17"/>
      <c r="D91" s="17"/>
      <c r="E91" s="18"/>
      <c r="F91" s="17"/>
      <c r="G91" s="17"/>
      <c r="H91" s="17"/>
      <c r="I91" s="19"/>
      <c r="J91" s="19"/>
      <c r="K91" s="19"/>
    </row>
    <row r="92" spans="1:11" x14ac:dyDescent="0.3">
      <c r="A92" s="17"/>
      <c r="B92" s="17"/>
      <c r="C92" s="17"/>
      <c r="D92" s="17"/>
      <c r="E92" s="18"/>
      <c r="F92" s="17"/>
      <c r="G92" s="17"/>
      <c r="H92" s="17"/>
      <c r="I92" s="19"/>
      <c r="J92" s="19"/>
      <c r="K92" s="19"/>
    </row>
    <row r="93" spans="1:11" x14ac:dyDescent="0.3">
      <c r="A93" s="17"/>
      <c r="B93" s="17"/>
      <c r="C93" s="17"/>
      <c r="D93" s="17"/>
      <c r="E93" s="18"/>
      <c r="F93" s="17"/>
      <c r="G93" s="17"/>
      <c r="H93" s="17"/>
      <c r="I93" s="19"/>
      <c r="J93" s="19"/>
      <c r="K93" s="19"/>
    </row>
    <row r="94" spans="1:11" x14ac:dyDescent="0.3">
      <c r="A94" s="17"/>
      <c r="B94" s="17"/>
      <c r="C94" s="17"/>
      <c r="D94" s="17"/>
      <c r="E94" s="18"/>
      <c r="F94" s="17"/>
      <c r="G94" s="17"/>
      <c r="H94" s="17"/>
      <c r="I94" s="19"/>
      <c r="J94" s="19"/>
      <c r="K94" s="19"/>
    </row>
    <row r="95" spans="1:11" x14ac:dyDescent="0.3">
      <c r="A95" s="17"/>
      <c r="B95" s="17"/>
      <c r="C95" s="17"/>
      <c r="D95" s="17"/>
      <c r="E95" s="18"/>
      <c r="F95" s="17"/>
      <c r="G95" s="17"/>
      <c r="H95" s="17"/>
      <c r="I95" s="19"/>
      <c r="J95" s="19"/>
      <c r="K95" s="19"/>
    </row>
    <row r="96" spans="1:11" x14ac:dyDescent="0.3">
      <c r="A96" s="17"/>
      <c r="B96" s="17"/>
      <c r="C96" s="17"/>
      <c r="D96" s="17"/>
      <c r="E96" s="18"/>
      <c r="F96" s="17"/>
      <c r="G96" s="17"/>
      <c r="H96" s="17"/>
      <c r="I96" s="19"/>
      <c r="J96" s="19"/>
      <c r="K96" s="19"/>
    </row>
    <row r="97" spans="1:11" x14ac:dyDescent="0.3">
      <c r="A97" s="17"/>
      <c r="B97" s="17"/>
      <c r="C97" s="17"/>
      <c r="D97" s="17"/>
      <c r="E97" s="18"/>
      <c r="F97" s="17"/>
      <c r="G97" s="17"/>
      <c r="H97" s="17"/>
      <c r="I97" s="19"/>
      <c r="J97" s="19"/>
      <c r="K97" s="19"/>
    </row>
    <row r="98" spans="1:11" x14ac:dyDescent="0.3">
      <c r="A98" s="17"/>
      <c r="B98" s="17"/>
      <c r="C98" s="17"/>
      <c r="D98" s="17"/>
      <c r="E98" s="18"/>
      <c r="F98" s="17"/>
      <c r="G98" s="17"/>
      <c r="H98" s="17"/>
      <c r="I98" s="19"/>
      <c r="J98" s="19"/>
      <c r="K98" s="19"/>
    </row>
    <row r="99" spans="1:11" x14ac:dyDescent="0.3">
      <c r="A99" s="17"/>
      <c r="B99" s="17"/>
      <c r="C99" s="17"/>
      <c r="D99" s="17"/>
      <c r="E99" s="18"/>
      <c r="F99" s="17"/>
      <c r="G99" s="17"/>
      <c r="H99" s="17"/>
      <c r="I99" s="19"/>
      <c r="J99" s="19"/>
      <c r="K99" s="19"/>
    </row>
    <row r="100" spans="1:11" x14ac:dyDescent="0.3">
      <c r="A100" s="17"/>
      <c r="B100" s="17"/>
      <c r="C100" s="17"/>
      <c r="D100" s="17"/>
      <c r="E100" s="18"/>
      <c r="F100" s="17"/>
      <c r="G100" s="17"/>
      <c r="H100" s="17"/>
      <c r="I100" s="19"/>
      <c r="J100" s="19"/>
      <c r="K100" s="19"/>
    </row>
    <row r="101" spans="1:11" x14ac:dyDescent="0.3">
      <c r="A101" s="17"/>
      <c r="B101" s="17"/>
      <c r="C101" s="17"/>
      <c r="D101" s="17"/>
      <c r="E101" s="18"/>
      <c r="F101" s="17"/>
      <c r="G101" s="17"/>
      <c r="H101" s="17"/>
      <c r="I101" s="19"/>
      <c r="J101" s="19"/>
      <c r="K101" s="19"/>
    </row>
    <row r="102" spans="1:11" x14ac:dyDescent="0.3">
      <c r="A102" s="17"/>
      <c r="B102" s="17"/>
      <c r="C102" s="17"/>
      <c r="D102" s="17"/>
      <c r="E102" s="18"/>
      <c r="F102" s="17"/>
      <c r="G102" s="17"/>
      <c r="H102" s="17"/>
      <c r="I102" s="19"/>
      <c r="J102" s="19"/>
      <c r="K102" s="19"/>
    </row>
    <row r="103" spans="1:11" x14ac:dyDescent="0.3">
      <c r="A103" s="17"/>
      <c r="B103" s="17"/>
      <c r="C103" s="17"/>
      <c r="D103" s="17"/>
      <c r="E103" s="18"/>
      <c r="F103" s="17"/>
      <c r="G103" s="17"/>
      <c r="H103" s="17"/>
      <c r="I103" s="19"/>
      <c r="J103" s="19"/>
      <c r="K103" s="19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Q105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8" customWidth="1"/>
    <col min="2" max="2" width="22" customWidth="1"/>
    <col min="3" max="3" width="8" customWidth="1"/>
    <col min="4" max="4" width="12" customWidth="1"/>
    <col min="5" max="6" width="11" customWidth="1"/>
    <col min="7" max="7" width="12" customWidth="1"/>
    <col min="8" max="8" width="10" customWidth="1"/>
    <col min="9" max="9" width="9" customWidth="1"/>
    <col min="10" max="12" width="10" customWidth="1"/>
    <col min="13" max="13" width="12" customWidth="1"/>
    <col min="14" max="14" width="13" customWidth="1"/>
    <col min="15" max="16" width="11" customWidth="1"/>
    <col min="17" max="17" width="13" customWidth="1"/>
  </cols>
  <sheetData>
    <row r="1" spans="1:17" ht="25.95" customHeight="1" x14ac:dyDescent="0.4">
      <c r="A1" s="1" t="s">
        <v>67</v>
      </c>
    </row>
    <row r="2" spans="1:17" x14ac:dyDescent="0.3">
      <c r="A2" s="20" t="str">
        <f>Setup!B3&amp;"  ·  "&amp;TEXT(Setup!B5,"mmmm yyyy")</f>
        <v>Sharma Traders Pvt. Ltd.  ·  November 2026</v>
      </c>
    </row>
    <row r="4" spans="1:17" x14ac:dyDescent="0.3">
      <c r="B4" s="12" t="s">
        <v>68</v>
      </c>
      <c r="D4" s="21">
        <f t="shared" ref="D4:Q4" si="0">SUM(D6:D105)</f>
        <v>56365</v>
      </c>
      <c r="E4" s="21">
        <f t="shared" si="0"/>
        <v>22546</v>
      </c>
      <c r="F4" s="21">
        <f t="shared" si="0"/>
        <v>9908</v>
      </c>
      <c r="G4" s="21">
        <f t="shared" si="0"/>
        <v>88819</v>
      </c>
      <c r="H4" s="21">
        <f t="shared" si="0"/>
        <v>4724</v>
      </c>
      <c r="I4" s="21">
        <f t="shared" si="0"/>
        <v>121</v>
      </c>
      <c r="J4" s="21">
        <f t="shared" si="0"/>
        <v>550</v>
      </c>
      <c r="K4" s="21">
        <f t="shared" si="0"/>
        <v>2500</v>
      </c>
      <c r="L4" s="21">
        <f t="shared" si="0"/>
        <v>1000</v>
      </c>
      <c r="M4" s="21">
        <f t="shared" si="0"/>
        <v>8895</v>
      </c>
      <c r="N4" s="21">
        <f t="shared" si="0"/>
        <v>79924</v>
      </c>
      <c r="O4" s="21">
        <f t="shared" si="0"/>
        <v>4724</v>
      </c>
      <c r="P4" s="21">
        <f t="shared" si="0"/>
        <v>521</v>
      </c>
      <c r="Q4" s="21">
        <f t="shared" si="0"/>
        <v>94064</v>
      </c>
    </row>
    <row r="5" spans="1:17" ht="31.95" customHeight="1" x14ac:dyDescent="0.3">
      <c r="A5" s="16" t="s">
        <v>35</v>
      </c>
      <c r="B5" s="16" t="s">
        <v>36</v>
      </c>
      <c r="C5" s="16" t="s">
        <v>69</v>
      </c>
      <c r="D5" s="16" t="s">
        <v>43</v>
      </c>
      <c r="E5" s="16" t="s">
        <v>44</v>
      </c>
      <c r="F5" s="16" t="s">
        <v>70</v>
      </c>
      <c r="G5" s="16" t="s">
        <v>71</v>
      </c>
      <c r="H5" s="16" t="s">
        <v>72</v>
      </c>
      <c r="I5" s="16" t="s">
        <v>73</v>
      </c>
      <c r="J5" s="16" t="s">
        <v>74</v>
      </c>
      <c r="K5" s="16" t="s">
        <v>75</v>
      </c>
      <c r="L5" s="16" t="s">
        <v>76</v>
      </c>
      <c r="M5" s="16" t="s">
        <v>77</v>
      </c>
      <c r="N5" s="16" t="s">
        <v>78</v>
      </c>
      <c r="O5" s="16" t="s">
        <v>79</v>
      </c>
      <c r="P5" s="16" t="s">
        <v>80</v>
      </c>
      <c r="Q5" s="16" t="s">
        <v>81</v>
      </c>
    </row>
    <row r="6" spans="1:17" x14ac:dyDescent="0.3">
      <c r="A6" s="22" t="str">
        <f>IF(Employees!A4="","",Employees!A4)</f>
        <v>E001</v>
      </c>
      <c r="B6" s="22" t="str">
        <f>IF($A6="","",Employees!B4)</f>
        <v>Rahul Mehra</v>
      </c>
      <c r="C6" s="23">
        <v>26</v>
      </c>
      <c r="D6" s="24">
        <f>IF($A6="","",ROUND(N(Employees!I4)*N($C6)/Setup!$B$6,0))</f>
        <v>14000</v>
      </c>
      <c r="E6" s="24">
        <f>IF($A6="","",ROUND(N(Employees!J4)*N($C6)/Setup!$B$6,0))</f>
        <v>5600</v>
      </c>
      <c r="F6" s="24">
        <f>IF($A6="","",ROUND(N(Employees!K4)*N($C6)/Setup!$B$6,0))</f>
        <v>2400</v>
      </c>
      <c r="G6" s="24">
        <f t="shared" ref="G6:G37" si="1">IF($A6="","",D6+E6+F6)</f>
        <v>22000</v>
      </c>
      <c r="H6" s="24">
        <f>IF($A6="","",IF(Setup!$B$7="Yes",ROUND(MIN(D6,15000)*12%,0),0))</f>
        <v>1680</v>
      </c>
      <c r="I6" s="24">
        <f>IF($A6="","",IF(AND(Setup!$B$8="Yes",G6&gt;0,G6&lt;=21000),ROUNDUP(G6*0.75%,0),0))</f>
        <v>0</v>
      </c>
      <c r="J6" s="19">
        <v>200</v>
      </c>
      <c r="K6" s="19"/>
      <c r="L6" s="19"/>
      <c r="M6" s="24">
        <f t="shared" ref="M6:M37" si="2">IF($A6="","",H6+I6+N(J6)+N(K6)+N(L6))</f>
        <v>1880</v>
      </c>
      <c r="N6" s="25">
        <f t="shared" ref="N6:N37" si="3">IF($A6="","",G6-M6)</f>
        <v>20120</v>
      </c>
      <c r="O6" s="24">
        <f>IF($A6="","",IF(Setup!$B$7="Yes",ROUND(MIN(D6,15000)*12%,0),0))</f>
        <v>1680</v>
      </c>
      <c r="P6" s="24">
        <f>IF($A6="","",IF(AND(Setup!$B$8="Yes",G6&gt;0,G6&lt;=21000),ROUNDUP(G6*3.25%,0),0))</f>
        <v>0</v>
      </c>
      <c r="Q6" s="24">
        <f t="shared" ref="Q6:Q37" si="4">IF($A6="","",G6+O6+P6)</f>
        <v>23680</v>
      </c>
    </row>
    <row r="7" spans="1:17" x14ac:dyDescent="0.3">
      <c r="A7" s="22" t="str">
        <f>IF(Employees!A5="","",Employees!A5)</f>
        <v>E002</v>
      </c>
      <c r="B7" s="22" t="str">
        <f>IF($A7="","",Employees!B5)</f>
        <v>Pooja Rani</v>
      </c>
      <c r="C7" s="23">
        <v>24.5</v>
      </c>
      <c r="D7" s="24">
        <f>IF($A7="","",ROUND(N(Employees!I5)*N($C7)/Setup!$B$6,0))</f>
        <v>10365</v>
      </c>
      <c r="E7" s="24">
        <f>IF($A7="","",ROUND(N(Employees!J5)*N($C7)/Setup!$B$6,0))</f>
        <v>4146</v>
      </c>
      <c r="F7" s="24">
        <f>IF($A7="","",ROUND(N(Employees!K5)*N($C7)/Setup!$B$6,0))</f>
        <v>1508</v>
      </c>
      <c r="G7" s="24">
        <f t="shared" si="1"/>
        <v>16019</v>
      </c>
      <c r="H7" s="24">
        <f>IF($A7="","",IF(Setup!$B$7="Yes",ROUND(MIN(D7,15000)*12%,0),0))</f>
        <v>1244</v>
      </c>
      <c r="I7" s="24">
        <f>IF($A7="","",IF(AND(Setup!$B$8="Yes",G7&gt;0,G7&lt;=21000),ROUNDUP(G7*0.75%,0),0))</f>
        <v>121</v>
      </c>
      <c r="J7" s="19">
        <v>150</v>
      </c>
      <c r="K7" s="19"/>
      <c r="L7" s="19">
        <v>1000</v>
      </c>
      <c r="M7" s="24">
        <f t="shared" si="2"/>
        <v>2515</v>
      </c>
      <c r="N7" s="25">
        <f t="shared" si="3"/>
        <v>13504</v>
      </c>
      <c r="O7" s="24">
        <f>IF($A7="","",IF(Setup!$B$7="Yes",ROUND(MIN(D7,15000)*12%,0),0))</f>
        <v>1244</v>
      </c>
      <c r="P7" s="24">
        <f>IF($A7="","",IF(AND(Setup!$B$8="Yes",G7&gt;0,G7&lt;=21000),ROUNDUP(G7*3.25%,0),0))</f>
        <v>521</v>
      </c>
      <c r="Q7" s="24">
        <f t="shared" si="4"/>
        <v>17784</v>
      </c>
    </row>
    <row r="8" spans="1:17" x14ac:dyDescent="0.3">
      <c r="A8" s="22" t="str">
        <f>IF(Employees!A6="","",Employees!A6)</f>
        <v>E003</v>
      </c>
      <c r="B8" s="22" t="str">
        <f>IF($A8="","",Employees!B6)</f>
        <v>Arjun Nair</v>
      </c>
      <c r="C8" s="23">
        <v>26</v>
      </c>
      <c r="D8" s="24">
        <f>IF($A8="","",ROUND(N(Employees!I6)*N($C8)/Setup!$B$6,0))</f>
        <v>32000</v>
      </c>
      <c r="E8" s="24">
        <f>IF($A8="","",ROUND(N(Employees!J6)*N($C8)/Setup!$B$6,0))</f>
        <v>12800</v>
      </c>
      <c r="F8" s="24">
        <f>IF($A8="","",ROUND(N(Employees!K6)*N($C8)/Setup!$B$6,0))</f>
        <v>6000</v>
      </c>
      <c r="G8" s="24">
        <f t="shared" si="1"/>
        <v>50800</v>
      </c>
      <c r="H8" s="24">
        <f>IF($A8="","",IF(Setup!$B$7="Yes",ROUND(MIN(D8,15000)*12%,0),0))</f>
        <v>1800</v>
      </c>
      <c r="I8" s="24">
        <f>IF($A8="","",IF(AND(Setup!$B$8="Yes",G8&gt;0,G8&lt;=21000),ROUNDUP(G8*0.75%,0),0))</f>
        <v>0</v>
      </c>
      <c r="J8" s="19">
        <v>200</v>
      </c>
      <c r="K8" s="19">
        <v>2500</v>
      </c>
      <c r="L8" s="19"/>
      <c r="M8" s="24">
        <f t="shared" si="2"/>
        <v>4500</v>
      </c>
      <c r="N8" s="25">
        <f t="shared" si="3"/>
        <v>46300</v>
      </c>
      <c r="O8" s="24">
        <f>IF($A8="","",IF(Setup!$B$7="Yes",ROUND(MIN(D8,15000)*12%,0),0))</f>
        <v>1800</v>
      </c>
      <c r="P8" s="24">
        <f>IF($A8="","",IF(AND(Setup!$B$8="Yes",G8&gt;0,G8&lt;=21000),ROUNDUP(G8*3.25%,0),0))</f>
        <v>0</v>
      </c>
      <c r="Q8" s="24">
        <f t="shared" si="4"/>
        <v>52600</v>
      </c>
    </row>
    <row r="9" spans="1:17" x14ac:dyDescent="0.3">
      <c r="A9" s="22" t="str">
        <f>IF(Employees!A7="","",Employees!A7)</f>
        <v/>
      </c>
      <c r="B9" s="22" t="str">
        <f>IF($A9="","",Employees!B7)</f>
        <v/>
      </c>
      <c r="C9" s="23"/>
      <c r="D9" s="24" t="str">
        <f>IF($A9="","",ROUND(N(Employees!I7)*N($C9)/Setup!$B$6,0))</f>
        <v/>
      </c>
      <c r="E9" s="24" t="str">
        <f>IF($A9="","",ROUND(N(Employees!J7)*N($C9)/Setup!$B$6,0))</f>
        <v/>
      </c>
      <c r="F9" s="24" t="str">
        <f>IF($A9="","",ROUND(N(Employees!K7)*N($C9)/Setup!$B$6,0))</f>
        <v/>
      </c>
      <c r="G9" s="24" t="str">
        <f t="shared" si="1"/>
        <v/>
      </c>
      <c r="H9" s="24" t="str">
        <f>IF($A9="","",IF(Setup!$B$7="Yes",ROUND(MIN(D9,15000)*12%,0),0))</f>
        <v/>
      </c>
      <c r="I9" s="24" t="str">
        <f>IF($A9="","",IF(AND(Setup!$B$8="Yes",G9&gt;0,G9&lt;=21000),ROUNDUP(G9*0.75%,0),0))</f>
        <v/>
      </c>
      <c r="J9" s="19"/>
      <c r="K9" s="19"/>
      <c r="L9" s="19"/>
      <c r="M9" s="24" t="str">
        <f t="shared" si="2"/>
        <v/>
      </c>
      <c r="N9" s="25" t="str">
        <f t="shared" si="3"/>
        <v/>
      </c>
      <c r="O9" s="24" t="str">
        <f>IF($A9="","",IF(Setup!$B$7="Yes",ROUND(MIN(D9,15000)*12%,0),0))</f>
        <v/>
      </c>
      <c r="P9" s="24" t="str">
        <f>IF($A9="","",IF(AND(Setup!$B$8="Yes",G9&gt;0,G9&lt;=21000),ROUNDUP(G9*3.25%,0),0))</f>
        <v/>
      </c>
      <c r="Q9" s="24" t="str">
        <f t="shared" si="4"/>
        <v/>
      </c>
    </row>
    <row r="10" spans="1:17" x14ac:dyDescent="0.3">
      <c r="A10" s="22" t="str">
        <f>IF(Employees!A8="","",Employees!A8)</f>
        <v/>
      </c>
      <c r="B10" s="22" t="str">
        <f>IF($A10="","",Employees!B8)</f>
        <v/>
      </c>
      <c r="C10" s="23"/>
      <c r="D10" s="24" t="str">
        <f>IF($A10="","",ROUND(N(Employees!I8)*N($C10)/Setup!$B$6,0))</f>
        <v/>
      </c>
      <c r="E10" s="24" t="str">
        <f>IF($A10="","",ROUND(N(Employees!J8)*N($C10)/Setup!$B$6,0))</f>
        <v/>
      </c>
      <c r="F10" s="24" t="str">
        <f>IF($A10="","",ROUND(N(Employees!K8)*N($C10)/Setup!$B$6,0))</f>
        <v/>
      </c>
      <c r="G10" s="24" t="str">
        <f t="shared" si="1"/>
        <v/>
      </c>
      <c r="H10" s="24" t="str">
        <f>IF($A10="","",IF(Setup!$B$7="Yes",ROUND(MIN(D10,15000)*12%,0),0))</f>
        <v/>
      </c>
      <c r="I10" s="24" t="str">
        <f>IF($A10="","",IF(AND(Setup!$B$8="Yes",G10&gt;0,G10&lt;=21000),ROUNDUP(G10*0.75%,0),0))</f>
        <v/>
      </c>
      <c r="J10" s="19"/>
      <c r="K10" s="19"/>
      <c r="L10" s="19"/>
      <c r="M10" s="24" t="str">
        <f t="shared" si="2"/>
        <v/>
      </c>
      <c r="N10" s="25" t="str">
        <f t="shared" si="3"/>
        <v/>
      </c>
      <c r="O10" s="24" t="str">
        <f>IF($A10="","",IF(Setup!$B$7="Yes",ROUND(MIN(D10,15000)*12%,0),0))</f>
        <v/>
      </c>
      <c r="P10" s="24" t="str">
        <f>IF($A10="","",IF(AND(Setup!$B$8="Yes",G10&gt;0,G10&lt;=21000),ROUNDUP(G10*3.25%,0),0))</f>
        <v/>
      </c>
      <c r="Q10" s="24" t="str">
        <f t="shared" si="4"/>
        <v/>
      </c>
    </row>
    <row r="11" spans="1:17" x14ac:dyDescent="0.3">
      <c r="A11" s="22" t="str">
        <f>IF(Employees!A9="","",Employees!A9)</f>
        <v/>
      </c>
      <c r="B11" s="22" t="str">
        <f>IF($A11="","",Employees!B9)</f>
        <v/>
      </c>
      <c r="C11" s="23"/>
      <c r="D11" s="24" t="str">
        <f>IF($A11="","",ROUND(N(Employees!I9)*N($C11)/Setup!$B$6,0))</f>
        <v/>
      </c>
      <c r="E11" s="24" t="str">
        <f>IF($A11="","",ROUND(N(Employees!J9)*N($C11)/Setup!$B$6,0))</f>
        <v/>
      </c>
      <c r="F11" s="24" t="str">
        <f>IF($A11="","",ROUND(N(Employees!K9)*N($C11)/Setup!$B$6,0))</f>
        <v/>
      </c>
      <c r="G11" s="24" t="str">
        <f t="shared" si="1"/>
        <v/>
      </c>
      <c r="H11" s="24" t="str">
        <f>IF($A11="","",IF(Setup!$B$7="Yes",ROUND(MIN(D11,15000)*12%,0),0))</f>
        <v/>
      </c>
      <c r="I11" s="24" t="str">
        <f>IF($A11="","",IF(AND(Setup!$B$8="Yes",G11&gt;0,G11&lt;=21000),ROUNDUP(G11*0.75%,0),0))</f>
        <v/>
      </c>
      <c r="J11" s="19"/>
      <c r="K11" s="19"/>
      <c r="L11" s="19"/>
      <c r="M11" s="24" t="str">
        <f t="shared" si="2"/>
        <v/>
      </c>
      <c r="N11" s="25" t="str">
        <f t="shared" si="3"/>
        <v/>
      </c>
      <c r="O11" s="24" t="str">
        <f>IF($A11="","",IF(Setup!$B$7="Yes",ROUND(MIN(D11,15000)*12%,0),0))</f>
        <v/>
      </c>
      <c r="P11" s="24" t="str">
        <f>IF($A11="","",IF(AND(Setup!$B$8="Yes",G11&gt;0,G11&lt;=21000),ROUNDUP(G11*3.25%,0),0))</f>
        <v/>
      </c>
      <c r="Q11" s="24" t="str">
        <f t="shared" si="4"/>
        <v/>
      </c>
    </row>
    <row r="12" spans="1:17" x14ac:dyDescent="0.3">
      <c r="A12" s="22" t="str">
        <f>IF(Employees!A10="","",Employees!A10)</f>
        <v/>
      </c>
      <c r="B12" s="22" t="str">
        <f>IF($A12="","",Employees!B10)</f>
        <v/>
      </c>
      <c r="C12" s="23"/>
      <c r="D12" s="24" t="str">
        <f>IF($A12="","",ROUND(N(Employees!I10)*N($C12)/Setup!$B$6,0))</f>
        <v/>
      </c>
      <c r="E12" s="24" t="str">
        <f>IF($A12="","",ROUND(N(Employees!J10)*N($C12)/Setup!$B$6,0))</f>
        <v/>
      </c>
      <c r="F12" s="24" t="str">
        <f>IF($A12="","",ROUND(N(Employees!K10)*N($C12)/Setup!$B$6,0))</f>
        <v/>
      </c>
      <c r="G12" s="24" t="str">
        <f t="shared" si="1"/>
        <v/>
      </c>
      <c r="H12" s="24" t="str">
        <f>IF($A12="","",IF(Setup!$B$7="Yes",ROUND(MIN(D12,15000)*12%,0),0))</f>
        <v/>
      </c>
      <c r="I12" s="24" t="str">
        <f>IF($A12="","",IF(AND(Setup!$B$8="Yes",G12&gt;0,G12&lt;=21000),ROUNDUP(G12*0.75%,0),0))</f>
        <v/>
      </c>
      <c r="J12" s="19"/>
      <c r="K12" s="19"/>
      <c r="L12" s="19"/>
      <c r="M12" s="24" t="str">
        <f t="shared" si="2"/>
        <v/>
      </c>
      <c r="N12" s="25" t="str">
        <f t="shared" si="3"/>
        <v/>
      </c>
      <c r="O12" s="24" t="str">
        <f>IF($A12="","",IF(Setup!$B$7="Yes",ROUND(MIN(D12,15000)*12%,0),0))</f>
        <v/>
      </c>
      <c r="P12" s="24" t="str">
        <f>IF($A12="","",IF(AND(Setup!$B$8="Yes",G12&gt;0,G12&lt;=21000),ROUNDUP(G12*3.25%,0),0))</f>
        <v/>
      </c>
      <c r="Q12" s="24" t="str">
        <f t="shared" si="4"/>
        <v/>
      </c>
    </row>
    <row r="13" spans="1:17" x14ac:dyDescent="0.3">
      <c r="A13" s="22" t="str">
        <f>IF(Employees!A11="","",Employees!A11)</f>
        <v/>
      </c>
      <c r="B13" s="22" t="str">
        <f>IF($A13="","",Employees!B11)</f>
        <v/>
      </c>
      <c r="C13" s="23"/>
      <c r="D13" s="24" t="str">
        <f>IF($A13="","",ROUND(N(Employees!I11)*N($C13)/Setup!$B$6,0))</f>
        <v/>
      </c>
      <c r="E13" s="24" t="str">
        <f>IF($A13="","",ROUND(N(Employees!J11)*N($C13)/Setup!$B$6,0))</f>
        <v/>
      </c>
      <c r="F13" s="24" t="str">
        <f>IF($A13="","",ROUND(N(Employees!K11)*N($C13)/Setup!$B$6,0))</f>
        <v/>
      </c>
      <c r="G13" s="24" t="str">
        <f t="shared" si="1"/>
        <v/>
      </c>
      <c r="H13" s="24" t="str">
        <f>IF($A13="","",IF(Setup!$B$7="Yes",ROUND(MIN(D13,15000)*12%,0),0))</f>
        <v/>
      </c>
      <c r="I13" s="24" t="str">
        <f>IF($A13="","",IF(AND(Setup!$B$8="Yes",G13&gt;0,G13&lt;=21000),ROUNDUP(G13*0.75%,0),0))</f>
        <v/>
      </c>
      <c r="J13" s="19"/>
      <c r="K13" s="19"/>
      <c r="L13" s="19"/>
      <c r="M13" s="24" t="str">
        <f t="shared" si="2"/>
        <v/>
      </c>
      <c r="N13" s="25" t="str">
        <f t="shared" si="3"/>
        <v/>
      </c>
      <c r="O13" s="24" t="str">
        <f>IF($A13="","",IF(Setup!$B$7="Yes",ROUND(MIN(D13,15000)*12%,0),0))</f>
        <v/>
      </c>
      <c r="P13" s="24" t="str">
        <f>IF($A13="","",IF(AND(Setup!$B$8="Yes",G13&gt;0,G13&lt;=21000),ROUNDUP(G13*3.25%,0),0))</f>
        <v/>
      </c>
      <c r="Q13" s="24" t="str">
        <f t="shared" si="4"/>
        <v/>
      </c>
    </row>
    <row r="14" spans="1:17" x14ac:dyDescent="0.3">
      <c r="A14" s="22" t="str">
        <f>IF(Employees!A12="","",Employees!A12)</f>
        <v/>
      </c>
      <c r="B14" s="22" t="str">
        <f>IF($A14="","",Employees!B12)</f>
        <v/>
      </c>
      <c r="C14" s="23"/>
      <c r="D14" s="24" t="str">
        <f>IF($A14="","",ROUND(N(Employees!I12)*N($C14)/Setup!$B$6,0))</f>
        <v/>
      </c>
      <c r="E14" s="24" t="str">
        <f>IF($A14="","",ROUND(N(Employees!J12)*N($C14)/Setup!$B$6,0))</f>
        <v/>
      </c>
      <c r="F14" s="24" t="str">
        <f>IF($A14="","",ROUND(N(Employees!K12)*N($C14)/Setup!$B$6,0))</f>
        <v/>
      </c>
      <c r="G14" s="24" t="str">
        <f t="shared" si="1"/>
        <v/>
      </c>
      <c r="H14" s="24" t="str">
        <f>IF($A14="","",IF(Setup!$B$7="Yes",ROUND(MIN(D14,15000)*12%,0),0))</f>
        <v/>
      </c>
      <c r="I14" s="24" t="str">
        <f>IF($A14="","",IF(AND(Setup!$B$8="Yes",G14&gt;0,G14&lt;=21000),ROUNDUP(G14*0.75%,0),0))</f>
        <v/>
      </c>
      <c r="J14" s="19"/>
      <c r="K14" s="19"/>
      <c r="L14" s="19"/>
      <c r="M14" s="24" t="str">
        <f t="shared" si="2"/>
        <v/>
      </c>
      <c r="N14" s="25" t="str">
        <f t="shared" si="3"/>
        <v/>
      </c>
      <c r="O14" s="24" t="str">
        <f>IF($A14="","",IF(Setup!$B$7="Yes",ROUND(MIN(D14,15000)*12%,0),0))</f>
        <v/>
      </c>
      <c r="P14" s="24" t="str">
        <f>IF($A14="","",IF(AND(Setup!$B$8="Yes",G14&gt;0,G14&lt;=21000),ROUNDUP(G14*3.25%,0),0))</f>
        <v/>
      </c>
      <c r="Q14" s="24" t="str">
        <f t="shared" si="4"/>
        <v/>
      </c>
    </row>
    <row r="15" spans="1:17" x14ac:dyDescent="0.3">
      <c r="A15" s="22" t="str">
        <f>IF(Employees!A13="","",Employees!A13)</f>
        <v/>
      </c>
      <c r="B15" s="22" t="str">
        <f>IF($A15="","",Employees!B13)</f>
        <v/>
      </c>
      <c r="C15" s="23"/>
      <c r="D15" s="24" t="str">
        <f>IF($A15="","",ROUND(N(Employees!I13)*N($C15)/Setup!$B$6,0))</f>
        <v/>
      </c>
      <c r="E15" s="24" t="str">
        <f>IF($A15="","",ROUND(N(Employees!J13)*N($C15)/Setup!$B$6,0))</f>
        <v/>
      </c>
      <c r="F15" s="24" t="str">
        <f>IF($A15="","",ROUND(N(Employees!K13)*N($C15)/Setup!$B$6,0))</f>
        <v/>
      </c>
      <c r="G15" s="24" t="str">
        <f t="shared" si="1"/>
        <v/>
      </c>
      <c r="H15" s="24" t="str">
        <f>IF($A15="","",IF(Setup!$B$7="Yes",ROUND(MIN(D15,15000)*12%,0),0))</f>
        <v/>
      </c>
      <c r="I15" s="24" t="str">
        <f>IF($A15="","",IF(AND(Setup!$B$8="Yes",G15&gt;0,G15&lt;=21000),ROUNDUP(G15*0.75%,0),0))</f>
        <v/>
      </c>
      <c r="J15" s="19"/>
      <c r="K15" s="19"/>
      <c r="L15" s="19"/>
      <c r="M15" s="24" t="str">
        <f t="shared" si="2"/>
        <v/>
      </c>
      <c r="N15" s="25" t="str">
        <f t="shared" si="3"/>
        <v/>
      </c>
      <c r="O15" s="24" t="str">
        <f>IF($A15="","",IF(Setup!$B$7="Yes",ROUND(MIN(D15,15000)*12%,0),0))</f>
        <v/>
      </c>
      <c r="P15" s="24" t="str">
        <f>IF($A15="","",IF(AND(Setup!$B$8="Yes",G15&gt;0,G15&lt;=21000),ROUNDUP(G15*3.25%,0),0))</f>
        <v/>
      </c>
      <c r="Q15" s="24" t="str">
        <f t="shared" si="4"/>
        <v/>
      </c>
    </row>
    <row r="16" spans="1:17" x14ac:dyDescent="0.3">
      <c r="A16" s="22" t="str">
        <f>IF(Employees!A14="","",Employees!A14)</f>
        <v/>
      </c>
      <c r="B16" s="22" t="str">
        <f>IF($A16="","",Employees!B14)</f>
        <v/>
      </c>
      <c r="C16" s="23"/>
      <c r="D16" s="24" t="str">
        <f>IF($A16="","",ROUND(N(Employees!I14)*N($C16)/Setup!$B$6,0))</f>
        <v/>
      </c>
      <c r="E16" s="24" t="str">
        <f>IF($A16="","",ROUND(N(Employees!J14)*N($C16)/Setup!$B$6,0))</f>
        <v/>
      </c>
      <c r="F16" s="24" t="str">
        <f>IF($A16="","",ROUND(N(Employees!K14)*N($C16)/Setup!$B$6,0))</f>
        <v/>
      </c>
      <c r="G16" s="24" t="str">
        <f t="shared" si="1"/>
        <v/>
      </c>
      <c r="H16" s="24" t="str">
        <f>IF($A16="","",IF(Setup!$B$7="Yes",ROUND(MIN(D16,15000)*12%,0),0))</f>
        <v/>
      </c>
      <c r="I16" s="24" t="str">
        <f>IF($A16="","",IF(AND(Setup!$B$8="Yes",G16&gt;0,G16&lt;=21000),ROUNDUP(G16*0.75%,0),0))</f>
        <v/>
      </c>
      <c r="J16" s="19"/>
      <c r="K16" s="19"/>
      <c r="L16" s="19"/>
      <c r="M16" s="24" t="str">
        <f t="shared" si="2"/>
        <v/>
      </c>
      <c r="N16" s="25" t="str">
        <f t="shared" si="3"/>
        <v/>
      </c>
      <c r="O16" s="24" t="str">
        <f>IF($A16="","",IF(Setup!$B$7="Yes",ROUND(MIN(D16,15000)*12%,0),0))</f>
        <v/>
      </c>
      <c r="P16" s="24" t="str">
        <f>IF($A16="","",IF(AND(Setup!$B$8="Yes",G16&gt;0,G16&lt;=21000),ROUNDUP(G16*3.25%,0),0))</f>
        <v/>
      </c>
      <c r="Q16" s="24" t="str">
        <f t="shared" si="4"/>
        <v/>
      </c>
    </row>
    <row r="17" spans="1:17" x14ac:dyDescent="0.3">
      <c r="A17" s="22" t="str">
        <f>IF(Employees!A15="","",Employees!A15)</f>
        <v/>
      </c>
      <c r="B17" s="22" t="str">
        <f>IF($A17="","",Employees!B15)</f>
        <v/>
      </c>
      <c r="C17" s="23"/>
      <c r="D17" s="24" t="str">
        <f>IF($A17="","",ROUND(N(Employees!I15)*N($C17)/Setup!$B$6,0))</f>
        <v/>
      </c>
      <c r="E17" s="24" t="str">
        <f>IF($A17="","",ROUND(N(Employees!J15)*N($C17)/Setup!$B$6,0))</f>
        <v/>
      </c>
      <c r="F17" s="24" t="str">
        <f>IF($A17="","",ROUND(N(Employees!K15)*N($C17)/Setup!$B$6,0))</f>
        <v/>
      </c>
      <c r="G17" s="24" t="str">
        <f t="shared" si="1"/>
        <v/>
      </c>
      <c r="H17" s="24" t="str">
        <f>IF($A17="","",IF(Setup!$B$7="Yes",ROUND(MIN(D17,15000)*12%,0),0))</f>
        <v/>
      </c>
      <c r="I17" s="24" t="str">
        <f>IF($A17="","",IF(AND(Setup!$B$8="Yes",G17&gt;0,G17&lt;=21000),ROUNDUP(G17*0.75%,0),0))</f>
        <v/>
      </c>
      <c r="J17" s="19"/>
      <c r="K17" s="19"/>
      <c r="L17" s="19"/>
      <c r="M17" s="24" t="str">
        <f t="shared" si="2"/>
        <v/>
      </c>
      <c r="N17" s="25" t="str">
        <f t="shared" si="3"/>
        <v/>
      </c>
      <c r="O17" s="24" t="str">
        <f>IF($A17="","",IF(Setup!$B$7="Yes",ROUND(MIN(D17,15000)*12%,0),0))</f>
        <v/>
      </c>
      <c r="P17" s="24" t="str">
        <f>IF($A17="","",IF(AND(Setup!$B$8="Yes",G17&gt;0,G17&lt;=21000),ROUNDUP(G17*3.25%,0),0))</f>
        <v/>
      </c>
      <c r="Q17" s="24" t="str">
        <f t="shared" si="4"/>
        <v/>
      </c>
    </row>
    <row r="18" spans="1:17" x14ac:dyDescent="0.3">
      <c r="A18" s="22" t="str">
        <f>IF(Employees!A16="","",Employees!A16)</f>
        <v/>
      </c>
      <c r="B18" s="22" t="str">
        <f>IF($A18="","",Employees!B16)</f>
        <v/>
      </c>
      <c r="C18" s="23"/>
      <c r="D18" s="24" t="str">
        <f>IF($A18="","",ROUND(N(Employees!I16)*N($C18)/Setup!$B$6,0))</f>
        <v/>
      </c>
      <c r="E18" s="24" t="str">
        <f>IF($A18="","",ROUND(N(Employees!J16)*N($C18)/Setup!$B$6,0))</f>
        <v/>
      </c>
      <c r="F18" s="24" t="str">
        <f>IF($A18="","",ROUND(N(Employees!K16)*N($C18)/Setup!$B$6,0))</f>
        <v/>
      </c>
      <c r="G18" s="24" t="str">
        <f t="shared" si="1"/>
        <v/>
      </c>
      <c r="H18" s="24" t="str">
        <f>IF($A18="","",IF(Setup!$B$7="Yes",ROUND(MIN(D18,15000)*12%,0),0))</f>
        <v/>
      </c>
      <c r="I18" s="24" t="str">
        <f>IF($A18="","",IF(AND(Setup!$B$8="Yes",G18&gt;0,G18&lt;=21000),ROUNDUP(G18*0.75%,0),0))</f>
        <v/>
      </c>
      <c r="J18" s="19"/>
      <c r="K18" s="19"/>
      <c r="L18" s="19"/>
      <c r="M18" s="24" t="str">
        <f t="shared" si="2"/>
        <v/>
      </c>
      <c r="N18" s="25" t="str">
        <f t="shared" si="3"/>
        <v/>
      </c>
      <c r="O18" s="24" t="str">
        <f>IF($A18="","",IF(Setup!$B$7="Yes",ROUND(MIN(D18,15000)*12%,0),0))</f>
        <v/>
      </c>
      <c r="P18" s="24" t="str">
        <f>IF($A18="","",IF(AND(Setup!$B$8="Yes",G18&gt;0,G18&lt;=21000),ROUNDUP(G18*3.25%,0),0))</f>
        <v/>
      </c>
      <c r="Q18" s="24" t="str">
        <f t="shared" si="4"/>
        <v/>
      </c>
    </row>
    <row r="19" spans="1:17" x14ac:dyDescent="0.3">
      <c r="A19" s="22" t="str">
        <f>IF(Employees!A17="","",Employees!A17)</f>
        <v/>
      </c>
      <c r="B19" s="22" t="str">
        <f>IF($A19="","",Employees!B17)</f>
        <v/>
      </c>
      <c r="C19" s="23"/>
      <c r="D19" s="24" t="str">
        <f>IF($A19="","",ROUND(N(Employees!I17)*N($C19)/Setup!$B$6,0))</f>
        <v/>
      </c>
      <c r="E19" s="24" t="str">
        <f>IF($A19="","",ROUND(N(Employees!J17)*N($C19)/Setup!$B$6,0))</f>
        <v/>
      </c>
      <c r="F19" s="24" t="str">
        <f>IF($A19="","",ROUND(N(Employees!K17)*N($C19)/Setup!$B$6,0))</f>
        <v/>
      </c>
      <c r="G19" s="24" t="str">
        <f t="shared" si="1"/>
        <v/>
      </c>
      <c r="H19" s="24" t="str">
        <f>IF($A19="","",IF(Setup!$B$7="Yes",ROUND(MIN(D19,15000)*12%,0),0))</f>
        <v/>
      </c>
      <c r="I19" s="24" t="str">
        <f>IF($A19="","",IF(AND(Setup!$B$8="Yes",G19&gt;0,G19&lt;=21000),ROUNDUP(G19*0.75%,0),0))</f>
        <v/>
      </c>
      <c r="J19" s="19"/>
      <c r="K19" s="19"/>
      <c r="L19" s="19"/>
      <c r="M19" s="24" t="str">
        <f t="shared" si="2"/>
        <v/>
      </c>
      <c r="N19" s="25" t="str">
        <f t="shared" si="3"/>
        <v/>
      </c>
      <c r="O19" s="24" t="str">
        <f>IF($A19="","",IF(Setup!$B$7="Yes",ROUND(MIN(D19,15000)*12%,0),0))</f>
        <v/>
      </c>
      <c r="P19" s="24" t="str">
        <f>IF($A19="","",IF(AND(Setup!$B$8="Yes",G19&gt;0,G19&lt;=21000),ROUNDUP(G19*3.25%,0),0))</f>
        <v/>
      </c>
      <c r="Q19" s="24" t="str">
        <f t="shared" si="4"/>
        <v/>
      </c>
    </row>
    <row r="20" spans="1:17" x14ac:dyDescent="0.3">
      <c r="A20" s="22" t="str">
        <f>IF(Employees!A18="","",Employees!A18)</f>
        <v/>
      </c>
      <c r="B20" s="22" t="str">
        <f>IF($A20="","",Employees!B18)</f>
        <v/>
      </c>
      <c r="C20" s="23"/>
      <c r="D20" s="24" t="str">
        <f>IF($A20="","",ROUND(N(Employees!I18)*N($C20)/Setup!$B$6,0))</f>
        <v/>
      </c>
      <c r="E20" s="24" t="str">
        <f>IF($A20="","",ROUND(N(Employees!J18)*N($C20)/Setup!$B$6,0))</f>
        <v/>
      </c>
      <c r="F20" s="24" t="str">
        <f>IF($A20="","",ROUND(N(Employees!K18)*N($C20)/Setup!$B$6,0))</f>
        <v/>
      </c>
      <c r="G20" s="24" t="str">
        <f t="shared" si="1"/>
        <v/>
      </c>
      <c r="H20" s="24" t="str">
        <f>IF($A20="","",IF(Setup!$B$7="Yes",ROUND(MIN(D20,15000)*12%,0),0))</f>
        <v/>
      </c>
      <c r="I20" s="24" t="str">
        <f>IF($A20="","",IF(AND(Setup!$B$8="Yes",G20&gt;0,G20&lt;=21000),ROUNDUP(G20*0.75%,0),0))</f>
        <v/>
      </c>
      <c r="J20" s="19"/>
      <c r="K20" s="19"/>
      <c r="L20" s="19"/>
      <c r="M20" s="24" t="str">
        <f t="shared" si="2"/>
        <v/>
      </c>
      <c r="N20" s="25" t="str">
        <f t="shared" si="3"/>
        <v/>
      </c>
      <c r="O20" s="24" t="str">
        <f>IF($A20="","",IF(Setup!$B$7="Yes",ROUND(MIN(D20,15000)*12%,0),0))</f>
        <v/>
      </c>
      <c r="P20" s="24" t="str">
        <f>IF($A20="","",IF(AND(Setup!$B$8="Yes",G20&gt;0,G20&lt;=21000),ROUNDUP(G20*3.25%,0),0))</f>
        <v/>
      </c>
      <c r="Q20" s="24" t="str">
        <f t="shared" si="4"/>
        <v/>
      </c>
    </row>
    <row r="21" spans="1:17" x14ac:dyDescent="0.3">
      <c r="A21" s="22" t="str">
        <f>IF(Employees!A19="","",Employees!A19)</f>
        <v/>
      </c>
      <c r="B21" s="22" t="str">
        <f>IF($A21="","",Employees!B19)</f>
        <v/>
      </c>
      <c r="C21" s="23"/>
      <c r="D21" s="24" t="str">
        <f>IF($A21="","",ROUND(N(Employees!I19)*N($C21)/Setup!$B$6,0))</f>
        <v/>
      </c>
      <c r="E21" s="24" t="str">
        <f>IF($A21="","",ROUND(N(Employees!J19)*N($C21)/Setup!$B$6,0))</f>
        <v/>
      </c>
      <c r="F21" s="24" t="str">
        <f>IF($A21="","",ROUND(N(Employees!K19)*N($C21)/Setup!$B$6,0))</f>
        <v/>
      </c>
      <c r="G21" s="24" t="str">
        <f t="shared" si="1"/>
        <v/>
      </c>
      <c r="H21" s="24" t="str">
        <f>IF($A21="","",IF(Setup!$B$7="Yes",ROUND(MIN(D21,15000)*12%,0),0))</f>
        <v/>
      </c>
      <c r="I21" s="24" t="str">
        <f>IF($A21="","",IF(AND(Setup!$B$8="Yes",G21&gt;0,G21&lt;=21000),ROUNDUP(G21*0.75%,0),0))</f>
        <v/>
      </c>
      <c r="J21" s="19"/>
      <c r="K21" s="19"/>
      <c r="L21" s="19"/>
      <c r="M21" s="24" t="str">
        <f t="shared" si="2"/>
        <v/>
      </c>
      <c r="N21" s="25" t="str">
        <f t="shared" si="3"/>
        <v/>
      </c>
      <c r="O21" s="24" t="str">
        <f>IF($A21="","",IF(Setup!$B$7="Yes",ROUND(MIN(D21,15000)*12%,0),0))</f>
        <v/>
      </c>
      <c r="P21" s="24" t="str">
        <f>IF($A21="","",IF(AND(Setup!$B$8="Yes",G21&gt;0,G21&lt;=21000),ROUNDUP(G21*3.25%,0),0))</f>
        <v/>
      </c>
      <c r="Q21" s="24" t="str">
        <f t="shared" si="4"/>
        <v/>
      </c>
    </row>
    <row r="22" spans="1:17" x14ac:dyDescent="0.3">
      <c r="A22" s="22" t="str">
        <f>IF(Employees!A20="","",Employees!A20)</f>
        <v/>
      </c>
      <c r="B22" s="22" t="str">
        <f>IF($A22="","",Employees!B20)</f>
        <v/>
      </c>
      <c r="C22" s="23"/>
      <c r="D22" s="24" t="str">
        <f>IF($A22="","",ROUND(N(Employees!I20)*N($C22)/Setup!$B$6,0))</f>
        <v/>
      </c>
      <c r="E22" s="24" t="str">
        <f>IF($A22="","",ROUND(N(Employees!J20)*N($C22)/Setup!$B$6,0))</f>
        <v/>
      </c>
      <c r="F22" s="24" t="str">
        <f>IF($A22="","",ROUND(N(Employees!K20)*N($C22)/Setup!$B$6,0))</f>
        <v/>
      </c>
      <c r="G22" s="24" t="str">
        <f t="shared" si="1"/>
        <v/>
      </c>
      <c r="H22" s="24" t="str">
        <f>IF($A22="","",IF(Setup!$B$7="Yes",ROUND(MIN(D22,15000)*12%,0),0))</f>
        <v/>
      </c>
      <c r="I22" s="24" t="str">
        <f>IF($A22="","",IF(AND(Setup!$B$8="Yes",G22&gt;0,G22&lt;=21000),ROUNDUP(G22*0.75%,0),0))</f>
        <v/>
      </c>
      <c r="J22" s="19"/>
      <c r="K22" s="19"/>
      <c r="L22" s="19"/>
      <c r="M22" s="24" t="str">
        <f t="shared" si="2"/>
        <v/>
      </c>
      <c r="N22" s="25" t="str">
        <f t="shared" si="3"/>
        <v/>
      </c>
      <c r="O22" s="24" t="str">
        <f>IF($A22="","",IF(Setup!$B$7="Yes",ROUND(MIN(D22,15000)*12%,0),0))</f>
        <v/>
      </c>
      <c r="P22" s="24" t="str">
        <f>IF($A22="","",IF(AND(Setup!$B$8="Yes",G22&gt;0,G22&lt;=21000),ROUNDUP(G22*3.25%,0),0))</f>
        <v/>
      </c>
      <c r="Q22" s="24" t="str">
        <f t="shared" si="4"/>
        <v/>
      </c>
    </row>
    <row r="23" spans="1:17" x14ac:dyDescent="0.3">
      <c r="A23" s="22" t="str">
        <f>IF(Employees!A21="","",Employees!A21)</f>
        <v/>
      </c>
      <c r="B23" s="22" t="str">
        <f>IF($A23="","",Employees!B21)</f>
        <v/>
      </c>
      <c r="C23" s="23"/>
      <c r="D23" s="24" t="str">
        <f>IF($A23="","",ROUND(N(Employees!I21)*N($C23)/Setup!$B$6,0))</f>
        <v/>
      </c>
      <c r="E23" s="24" t="str">
        <f>IF($A23="","",ROUND(N(Employees!J21)*N($C23)/Setup!$B$6,0))</f>
        <v/>
      </c>
      <c r="F23" s="24" t="str">
        <f>IF($A23="","",ROUND(N(Employees!K21)*N($C23)/Setup!$B$6,0))</f>
        <v/>
      </c>
      <c r="G23" s="24" t="str">
        <f t="shared" si="1"/>
        <v/>
      </c>
      <c r="H23" s="24" t="str">
        <f>IF($A23="","",IF(Setup!$B$7="Yes",ROUND(MIN(D23,15000)*12%,0),0))</f>
        <v/>
      </c>
      <c r="I23" s="24" t="str">
        <f>IF($A23="","",IF(AND(Setup!$B$8="Yes",G23&gt;0,G23&lt;=21000),ROUNDUP(G23*0.75%,0),0))</f>
        <v/>
      </c>
      <c r="J23" s="19"/>
      <c r="K23" s="19"/>
      <c r="L23" s="19"/>
      <c r="M23" s="24" t="str">
        <f t="shared" si="2"/>
        <v/>
      </c>
      <c r="N23" s="25" t="str">
        <f t="shared" si="3"/>
        <v/>
      </c>
      <c r="O23" s="24" t="str">
        <f>IF($A23="","",IF(Setup!$B$7="Yes",ROUND(MIN(D23,15000)*12%,0),0))</f>
        <v/>
      </c>
      <c r="P23" s="24" t="str">
        <f>IF($A23="","",IF(AND(Setup!$B$8="Yes",G23&gt;0,G23&lt;=21000),ROUNDUP(G23*3.25%,0),0))</f>
        <v/>
      </c>
      <c r="Q23" s="24" t="str">
        <f t="shared" si="4"/>
        <v/>
      </c>
    </row>
    <row r="24" spans="1:17" x14ac:dyDescent="0.3">
      <c r="A24" s="22" t="str">
        <f>IF(Employees!A22="","",Employees!A22)</f>
        <v/>
      </c>
      <c r="B24" s="22" t="str">
        <f>IF($A24="","",Employees!B22)</f>
        <v/>
      </c>
      <c r="C24" s="23"/>
      <c r="D24" s="24" t="str">
        <f>IF($A24="","",ROUND(N(Employees!I22)*N($C24)/Setup!$B$6,0))</f>
        <v/>
      </c>
      <c r="E24" s="24" t="str">
        <f>IF($A24="","",ROUND(N(Employees!J22)*N($C24)/Setup!$B$6,0))</f>
        <v/>
      </c>
      <c r="F24" s="24" t="str">
        <f>IF($A24="","",ROUND(N(Employees!K22)*N($C24)/Setup!$B$6,0))</f>
        <v/>
      </c>
      <c r="G24" s="24" t="str">
        <f t="shared" si="1"/>
        <v/>
      </c>
      <c r="H24" s="24" t="str">
        <f>IF($A24="","",IF(Setup!$B$7="Yes",ROUND(MIN(D24,15000)*12%,0),0))</f>
        <v/>
      </c>
      <c r="I24" s="24" t="str">
        <f>IF($A24="","",IF(AND(Setup!$B$8="Yes",G24&gt;0,G24&lt;=21000),ROUNDUP(G24*0.75%,0),0))</f>
        <v/>
      </c>
      <c r="J24" s="19"/>
      <c r="K24" s="19"/>
      <c r="L24" s="19"/>
      <c r="M24" s="24" t="str">
        <f t="shared" si="2"/>
        <v/>
      </c>
      <c r="N24" s="25" t="str">
        <f t="shared" si="3"/>
        <v/>
      </c>
      <c r="O24" s="24" t="str">
        <f>IF($A24="","",IF(Setup!$B$7="Yes",ROUND(MIN(D24,15000)*12%,0),0))</f>
        <v/>
      </c>
      <c r="P24" s="24" t="str">
        <f>IF($A24="","",IF(AND(Setup!$B$8="Yes",G24&gt;0,G24&lt;=21000),ROUNDUP(G24*3.25%,0),0))</f>
        <v/>
      </c>
      <c r="Q24" s="24" t="str">
        <f t="shared" si="4"/>
        <v/>
      </c>
    </row>
    <row r="25" spans="1:17" x14ac:dyDescent="0.3">
      <c r="A25" s="22" t="str">
        <f>IF(Employees!A23="","",Employees!A23)</f>
        <v/>
      </c>
      <c r="B25" s="22" t="str">
        <f>IF($A25="","",Employees!B23)</f>
        <v/>
      </c>
      <c r="C25" s="23"/>
      <c r="D25" s="24" t="str">
        <f>IF($A25="","",ROUND(N(Employees!I23)*N($C25)/Setup!$B$6,0))</f>
        <v/>
      </c>
      <c r="E25" s="24" t="str">
        <f>IF($A25="","",ROUND(N(Employees!J23)*N($C25)/Setup!$B$6,0))</f>
        <v/>
      </c>
      <c r="F25" s="24" t="str">
        <f>IF($A25="","",ROUND(N(Employees!K23)*N($C25)/Setup!$B$6,0))</f>
        <v/>
      </c>
      <c r="G25" s="24" t="str">
        <f t="shared" si="1"/>
        <v/>
      </c>
      <c r="H25" s="24" t="str">
        <f>IF($A25="","",IF(Setup!$B$7="Yes",ROUND(MIN(D25,15000)*12%,0),0))</f>
        <v/>
      </c>
      <c r="I25" s="24" t="str">
        <f>IF($A25="","",IF(AND(Setup!$B$8="Yes",G25&gt;0,G25&lt;=21000),ROUNDUP(G25*0.75%,0),0))</f>
        <v/>
      </c>
      <c r="J25" s="19"/>
      <c r="K25" s="19"/>
      <c r="L25" s="19"/>
      <c r="M25" s="24" t="str">
        <f t="shared" si="2"/>
        <v/>
      </c>
      <c r="N25" s="25" t="str">
        <f t="shared" si="3"/>
        <v/>
      </c>
      <c r="O25" s="24" t="str">
        <f>IF($A25="","",IF(Setup!$B$7="Yes",ROUND(MIN(D25,15000)*12%,0),0))</f>
        <v/>
      </c>
      <c r="P25" s="24" t="str">
        <f>IF($A25="","",IF(AND(Setup!$B$8="Yes",G25&gt;0,G25&lt;=21000),ROUNDUP(G25*3.25%,0),0))</f>
        <v/>
      </c>
      <c r="Q25" s="24" t="str">
        <f t="shared" si="4"/>
        <v/>
      </c>
    </row>
    <row r="26" spans="1:17" x14ac:dyDescent="0.3">
      <c r="A26" s="22" t="str">
        <f>IF(Employees!A24="","",Employees!A24)</f>
        <v/>
      </c>
      <c r="B26" s="22" t="str">
        <f>IF($A26="","",Employees!B24)</f>
        <v/>
      </c>
      <c r="C26" s="23"/>
      <c r="D26" s="24" t="str">
        <f>IF($A26="","",ROUND(N(Employees!I24)*N($C26)/Setup!$B$6,0))</f>
        <v/>
      </c>
      <c r="E26" s="24" t="str">
        <f>IF($A26="","",ROUND(N(Employees!J24)*N($C26)/Setup!$B$6,0))</f>
        <v/>
      </c>
      <c r="F26" s="24" t="str">
        <f>IF($A26="","",ROUND(N(Employees!K24)*N($C26)/Setup!$B$6,0))</f>
        <v/>
      </c>
      <c r="G26" s="24" t="str">
        <f t="shared" si="1"/>
        <v/>
      </c>
      <c r="H26" s="24" t="str">
        <f>IF($A26="","",IF(Setup!$B$7="Yes",ROUND(MIN(D26,15000)*12%,0),0))</f>
        <v/>
      </c>
      <c r="I26" s="24" t="str">
        <f>IF($A26="","",IF(AND(Setup!$B$8="Yes",G26&gt;0,G26&lt;=21000),ROUNDUP(G26*0.75%,0),0))</f>
        <v/>
      </c>
      <c r="J26" s="19"/>
      <c r="K26" s="19"/>
      <c r="L26" s="19"/>
      <c r="M26" s="24" t="str">
        <f t="shared" si="2"/>
        <v/>
      </c>
      <c r="N26" s="25" t="str">
        <f t="shared" si="3"/>
        <v/>
      </c>
      <c r="O26" s="24" t="str">
        <f>IF($A26="","",IF(Setup!$B$7="Yes",ROUND(MIN(D26,15000)*12%,0),0))</f>
        <v/>
      </c>
      <c r="P26" s="24" t="str">
        <f>IF($A26="","",IF(AND(Setup!$B$8="Yes",G26&gt;0,G26&lt;=21000),ROUNDUP(G26*3.25%,0),0))</f>
        <v/>
      </c>
      <c r="Q26" s="24" t="str">
        <f t="shared" si="4"/>
        <v/>
      </c>
    </row>
    <row r="27" spans="1:17" x14ac:dyDescent="0.3">
      <c r="A27" s="22" t="str">
        <f>IF(Employees!A25="","",Employees!A25)</f>
        <v/>
      </c>
      <c r="B27" s="22" t="str">
        <f>IF($A27="","",Employees!B25)</f>
        <v/>
      </c>
      <c r="C27" s="23"/>
      <c r="D27" s="24" t="str">
        <f>IF($A27="","",ROUND(N(Employees!I25)*N($C27)/Setup!$B$6,0))</f>
        <v/>
      </c>
      <c r="E27" s="24" t="str">
        <f>IF($A27="","",ROUND(N(Employees!J25)*N($C27)/Setup!$B$6,0))</f>
        <v/>
      </c>
      <c r="F27" s="24" t="str">
        <f>IF($A27="","",ROUND(N(Employees!K25)*N($C27)/Setup!$B$6,0))</f>
        <v/>
      </c>
      <c r="G27" s="24" t="str">
        <f t="shared" si="1"/>
        <v/>
      </c>
      <c r="H27" s="24" t="str">
        <f>IF($A27="","",IF(Setup!$B$7="Yes",ROUND(MIN(D27,15000)*12%,0),0))</f>
        <v/>
      </c>
      <c r="I27" s="24" t="str">
        <f>IF($A27="","",IF(AND(Setup!$B$8="Yes",G27&gt;0,G27&lt;=21000),ROUNDUP(G27*0.75%,0),0))</f>
        <v/>
      </c>
      <c r="J27" s="19"/>
      <c r="K27" s="19"/>
      <c r="L27" s="19"/>
      <c r="M27" s="24" t="str">
        <f t="shared" si="2"/>
        <v/>
      </c>
      <c r="N27" s="25" t="str">
        <f t="shared" si="3"/>
        <v/>
      </c>
      <c r="O27" s="24" t="str">
        <f>IF($A27="","",IF(Setup!$B$7="Yes",ROUND(MIN(D27,15000)*12%,0),0))</f>
        <v/>
      </c>
      <c r="P27" s="24" t="str">
        <f>IF($A27="","",IF(AND(Setup!$B$8="Yes",G27&gt;0,G27&lt;=21000),ROUNDUP(G27*3.25%,0),0))</f>
        <v/>
      </c>
      <c r="Q27" s="24" t="str">
        <f t="shared" si="4"/>
        <v/>
      </c>
    </row>
    <row r="28" spans="1:17" x14ac:dyDescent="0.3">
      <c r="A28" s="22" t="str">
        <f>IF(Employees!A26="","",Employees!A26)</f>
        <v/>
      </c>
      <c r="B28" s="22" t="str">
        <f>IF($A28="","",Employees!B26)</f>
        <v/>
      </c>
      <c r="C28" s="23"/>
      <c r="D28" s="24" t="str">
        <f>IF($A28="","",ROUND(N(Employees!I26)*N($C28)/Setup!$B$6,0))</f>
        <v/>
      </c>
      <c r="E28" s="24" t="str">
        <f>IF($A28="","",ROUND(N(Employees!J26)*N($C28)/Setup!$B$6,0))</f>
        <v/>
      </c>
      <c r="F28" s="24" t="str">
        <f>IF($A28="","",ROUND(N(Employees!K26)*N($C28)/Setup!$B$6,0))</f>
        <v/>
      </c>
      <c r="G28" s="24" t="str">
        <f t="shared" si="1"/>
        <v/>
      </c>
      <c r="H28" s="24" t="str">
        <f>IF($A28="","",IF(Setup!$B$7="Yes",ROUND(MIN(D28,15000)*12%,0),0))</f>
        <v/>
      </c>
      <c r="I28" s="24" t="str">
        <f>IF($A28="","",IF(AND(Setup!$B$8="Yes",G28&gt;0,G28&lt;=21000),ROUNDUP(G28*0.75%,0),0))</f>
        <v/>
      </c>
      <c r="J28" s="19"/>
      <c r="K28" s="19"/>
      <c r="L28" s="19"/>
      <c r="M28" s="24" t="str">
        <f t="shared" si="2"/>
        <v/>
      </c>
      <c r="N28" s="25" t="str">
        <f t="shared" si="3"/>
        <v/>
      </c>
      <c r="O28" s="24" t="str">
        <f>IF($A28="","",IF(Setup!$B$7="Yes",ROUND(MIN(D28,15000)*12%,0),0))</f>
        <v/>
      </c>
      <c r="P28" s="24" t="str">
        <f>IF($A28="","",IF(AND(Setup!$B$8="Yes",G28&gt;0,G28&lt;=21000),ROUNDUP(G28*3.25%,0),0))</f>
        <v/>
      </c>
      <c r="Q28" s="24" t="str">
        <f t="shared" si="4"/>
        <v/>
      </c>
    </row>
    <row r="29" spans="1:17" x14ac:dyDescent="0.3">
      <c r="A29" s="22" t="str">
        <f>IF(Employees!A27="","",Employees!A27)</f>
        <v/>
      </c>
      <c r="B29" s="22" t="str">
        <f>IF($A29="","",Employees!B27)</f>
        <v/>
      </c>
      <c r="C29" s="23"/>
      <c r="D29" s="24" t="str">
        <f>IF($A29="","",ROUND(N(Employees!I27)*N($C29)/Setup!$B$6,0))</f>
        <v/>
      </c>
      <c r="E29" s="24" t="str">
        <f>IF($A29="","",ROUND(N(Employees!J27)*N($C29)/Setup!$B$6,0))</f>
        <v/>
      </c>
      <c r="F29" s="24" t="str">
        <f>IF($A29="","",ROUND(N(Employees!K27)*N($C29)/Setup!$B$6,0))</f>
        <v/>
      </c>
      <c r="G29" s="24" t="str">
        <f t="shared" si="1"/>
        <v/>
      </c>
      <c r="H29" s="24" t="str">
        <f>IF($A29="","",IF(Setup!$B$7="Yes",ROUND(MIN(D29,15000)*12%,0),0))</f>
        <v/>
      </c>
      <c r="I29" s="24" t="str">
        <f>IF($A29="","",IF(AND(Setup!$B$8="Yes",G29&gt;0,G29&lt;=21000),ROUNDUP(G29*0.75%,0),0))</f>
        <v/>
      </c>
      <c r="J29" s="19"/>
      <c r="K29" s="19"/>
      <c r="L29" s="19"/>
      <c r="M29" s="24" t="str">
        <f t="shared" si="2"/>
        <v/>
      </c>
      <c r="N29" s="25" t="str">
        <f t="shared" si="3"/>
        <v/>
      </c>
      <c r="O29" s="24" t="str">
        <f>IF($A29="","",IF(Setup!$B$7="Yes",ROUND(MIN(D29,15000)*12%,0),0))</f>
        <v/>
      </c>
      <c r="P29" s="24" t="str">
        <f>IF($A29="","",IF(AND(Setup!$B$8="Yes",G29&gt;0,G29&lt;=21000),ROUNDUP(G29*3.25%,0),0))</f>
        <v/>
      </c>
      <c r="Q29" s="24" t="str">
        <f t="shared" si="4"/>
        <v/>
      </c>
    </row>
    <row r="30" spans="1:17" x14ac:dyDescent="0.3">
      <c r="A30" s="22" t="str">
        <f>IF(Employees!A28="","",Employees!A28)</f>
        <v/>
      </c>
      <c r="B30" s="22" t="str">
        <f>IF($A30="","",Employees!B28)</f>
        <v/>
      </c>
      <c r="C30" s="23"/>
      <c r="D30" s="24" t="str">
        <f>IF($A30="","",ROUND(N(Employees!I28)*N($C30)/Setup!$B$6,0))</f>
        <v/>
      </c>
      <c r="E30" s="24" t="str">
        <f>IF($A30="","",ROUND(N(Employees!J28)*N($C30)/Setup!$B$6,0))</f>
        <v/>
      </c>
      <c r="F30" s="24" t="str">
        <f>IF($A30="","",ROUND(N(Employees!K28)*N($C30)/Setup!$B$6,0))</f>
        <v/>
      </c>
      <c r="G30" s="24" t="str">
        <f t="shared" si="1"/>
        <v/>
      </c>
      <c r="H30" s="24" t="str">
        <f>IF($A30="","",IF(Setup!$B$7="Yes",ROUND(MIN(D30,15000)*12%,0),0))</f>
        <v/>
      </c>
      <c r="I30" s="24" t="str">
        <f>IF($A30="","",IF(AND(Setup!$B$8="Yes",G30&gt;0,G30&lt;=21000),ROUNDUP(G30*0.75%,0),0))</f>
        <v/>
      </c>
      <c r="J30" s="19"/>
      <c r="K30" s="19"/>
      <c r="L30" s="19"/>
      <c r="M30" s="24" t="str">
        <f t="shared" si="2"/>
        <v/>
      </c>
      <c r="N30" s="25" t="str">
        <f t="shared" si="3"/>
        <v/>
      </c>
      <c r="O30" s="24" t="str">
        <f>IF($A30="","",IF(Setup!$B$7="Yes",ROUND(MIN(D30,15000)*12%,0),0))</f>
        <v/>
      </c>
      <c r="P30" s="24" t="str">
        <f>IF($A30="","",IF(AND(Setup!$B$8="Yes",G30&gt;0,G30&lt;=21000),ROUNDUP(G30*3.25%,0),0))</f>
        <v/>
      </c>
      <c r="Q30" s="24" t="str">
        <f t="shared" si="4"/>
        <v/>
      </c>
    </row>
    <row r="31" spans="1:17" x14ac:dyDescent="0.3">
      <c r="A31" s="22" t="str">
        <f>IF(Employees!A29="","",Employees!A29)</f>
        <v/>
      </c>
      <c r="B31" s="22" t="str">
        <f>IF($A31="","",Employees!B29)</f>
        <v/>
      </c>
      <c r="C31" s="23"/>
      <c r="D31" s="24" t="str">
        <f>IF($A31="","",ROUND(N(Employees!I29)*N($C31)/Setup!$B$6,0))</f>
        <v/>
      </c>
      <c r="E31" s="24" t="str">
        <f>IF($A31="","",ROUND(N(Employees!J29)*N($C31)/Setup!$B$6,0))</f>
        <v/>
      </c>
      <c r="F31" s="24" t="str">
        <f>IF($A31="","",ROUND(N(Employees!K29)*N($C31)/Setup!$B$6,0))</f>
        <v/>
      </c>
      <c r="G31" s="24" t="str">
        <f t="shared" si="1"/>
        <v/>
      </c>
      <c r="H31" s="24" t="str">
        <f>IF($A31="","",IF(Setup!$B$7="Yes",ROUND(MIN(D31,15000)*12%,0),0))</f>
        <v/>
      </c>
      <c r="I31" s="24" t="str">
        <f>IF($A31="","",IF(AND(Setup!$B$8="Yes",G31&gt;0,G31&lt;=21000),ROUNDUP(G31*0.75%,0),0))</f>
        <v/>
      </c>
      <c r="J31" s="19"/>
      <c r="K31" s="19"/>
      <c r="L31" s="19"/>
      <c r="M31" s="24" t="str">
        <f t="shared" si="2"/>
        <v/>
      </c>
      <c r="N31" s="25" t="str">
        <f t="shared" si="3"/>
        <v/>
      </c>
      <c r="O31" s="24" t="str">
        <f>IF($A31="","",IF(Setup!$B$7="Yes",ROUND(MIN(D31,15000)*12%,0),0))</f>
        <v/>
      </c>
      <c r="P31" s="24" t="str">
        <f>IF($A31="","",IF(AND(Setup!$B$8="Yes",G31&gt;0,G31&lt;=21000),ROUNDUP(G31*3.25%,0),0))</f>
        <v/>
      </c>
      <c r="Q31" s="24" t="str">
        <f t="shared" si="4"/>
        <v/>
      </c>
    </row>
    <row r="32" spans="1:17" x14ac:dyDescent="0.3">
      <c r="A32" s="22" t="str">
        <f>IF(Employees!A30="","",Employees!A30)</f>
        <v/>
      </c>
      <c r="B32" s="22" t="str">
        <f>IF($A32="","",Employees!B30)</f>
        <v/>
      </c>
      <c r="C32" s="23"/>
      <c r="D32" s="24" t="str">
        <f>IF($A32="","",ROUND(N(Employees!I30)*N($C32)/Setup!$B$6,0))</f>
        <v/>
      </c>
      <c r="E32" s="24" t="str">
        <f>IF($A32="","",ROUND(N(Employees!J30)*N($C32)/Setup!$B$6,0))</f>
        <v/>
      </c>
      <c r="F32" s="24" t="str">
        <f>IF($A32="","",ROUND(N(Employees!K30)*N($C32)/Setup!$B$6,0))</f>
        <v/>
      </c>
      <c r="G32" s="24" t="str">
        <f t="shared" si="1"/>
        <v/>
      </c>
      <c r="H32" s="24" t="str">
        <f>IF($A32="","",IF(Setup!$B$7="Yes",ROUND(MIN(D32,15000)*12%,0),0))</f>
        <v/>
      </c>
      <c r="I32" s="24" t="str">
        <f>IF($A32="","",IF(AND(Setup!$B$8="Yes",G32&gt;0,G32&lt;=21000),ROUNDUP(G32*0.75%,0),0))</f>
        <v/>
      </c>
      <c r="J32" s="19"/>
      <c r="K32" s="19"/>
      <c r="L32" s="19"/>
      <c r="M32" s="24" t="str">
        <f t="shared" si="2"/>
        <v/>
      </c>
      <c r="N32" s="25" t="str">
        <f t="shared" si="3"/>
        <v/>
      </c>
      <c r="O32" s="24" t="str">
        <f>IF($A32="","",IF(Setup!$B$7="Yes",ROUND(MIN(D32,15000)*12%,0),0))</f>
        <v/>
      </c>
      <c r="P32" s="24" t="str">
        <f>IF($A32="","",IF(AND(Setup!$B$8="Yes",G32&gt;0,G32&lt;=21000),ROUNDUP(G32*3.25%,0),0))</f>
        <v/>
      </c>
      <c r="Q32" s="24" t="str">
        <f t="shared" si="4"/>
        <v/>
      </c>
    </row>
    <row r="33" spans="1:17" x14ac:dyDescent="0.3">
      <c r="A33" s="22" t="str">
        <f>IF(Employees!A31="","",Employees!A31)</f>
        <v/>
      </c>
      <c r="B33" s="22" t="str">
        <f>IF($A33="","",Employees!B31)</f>
        <v/>
      </c>
      <c r="C33" s="23"/>
      <c r="D33" s="24" t="str">
        <f>IF($A33="","",ROUND(N(Employees!I31)*N($C33)/Setup!$B$6,0))</f>
        <v/>
      </c>
      <c r="E33" s="24" t="str">
        <f>IF($A33="","",ROUND(N(Employees!J31)*N($C33)/Setup!$B$6,0))</f>
        <v/>
      </c>
      <c r="F33" s="24" t="str">
        <f>IF($A33="","",ROUND(N(Employees!K31)*N($C33)/Setup!$B$6,0))</f>
        <v/>
      </c>
      <c r="G33" s="24" t="str">
        <f t="shared" si="1"/>
        <v/>
      </c>
      <c r="H33" s="24" t="str">
        <f>IF($A33="","",IF(Setup!$B$7="Yes",ROUND(MIN(D33,15000)*12%,0),0))</f>
        <v/>
      </c>
      <c r="I33" s="24" t="str">
        <f>IF($A33="","",IF(AND(Setup!$B$8="Yes",G33&gt;0,G33&lt;=21000),ROUNDUP(G33*0.75%,0),0))</f>
        <v/>
      </c>
      <c r="J33" s="19"/>
      <c r="K33" s="19"/>
      <c r="L33" s="19"/>
      <c r="M33" s="24" t="str">
        <f t="shared" si="2"/>
        <v/>
      </c>
      <c r="N33" s="25" t="str">
        <f t="shared" si="3"/>
        <v/>
      </c>
      <c r="O33" s="24" t="str">
        <f>IF($A33="","",IF(Setup!$B$7="Yes",ROUND(MIN(D33,15000)*12%,0),0))</f>
        <v/>
      </c>
      <c r="P33" s="24" t="str">
        <f>IF($A33="","",IF(AND(Setup!$B$8="Yes",G33&gt;0,G33&lt;=21000),ROUNDUP(G33*3.25%,0),0))</f>
        <v/>
      </c>
      <c r="Q33" s="24" t="str">
        <f t="shared" si="4"/>
        <v/>
      </c>
    </row>
    <row r="34" spans="1:17" x14ac:dyDescent="0.3">
      <c r="A34" s="22" t="str">
        <f>IF(Employees!A32="","",Employees!A32)</f>
        <v/>
      </c>
      <c r="B34" s="22" t="str">
        <f>IF($A34="","",Employees!B32)</f>
        <v/>
      </c>
      <c r="C34" s="23"/>
      <c r="D34" s="24" t="str">
        <f>IF($A34="","",ROUND(N(Employees!I32)*N($C34)/Setup!$B$6,0))</f>
        <v/>
      </c>
      <c r="E34" s="24" t="str">
        <f>IF($A34="","",ROUND(N(Employees!J32)*N($C34)/Setup!$B$6,0))</f>
        <v/>
      </c>
      <c r="F34" s="24" t="str">
        <f>IF($A34="","",ROUND(N(Employees!K32)*N($C34)/Setup!$B$6,0))</f>
        <v/>
      </c>
      <c r="G34" s="24" t="str">
        <f t="shared" si="1"/>
        <v/>
      </c>
      <c r="H34" s="24" t="str">
        <f>IF($A34="","",IF(Setup!$B$7="Yes",ROUND(MIN(D34,15000)*12%,0),0))</f>
        <v/>
      </c>
      <c r="I34" s="24" t="str">
        <f>IF($A34="","",IF(AND(Setup!$B$8="Yes",G34&gt;0,G34&lt;=21000),ROUNDUP(G34*0.75%,0),0))</f>
        <v/>
      </c>
      <c r="J34" s="19"/>
      <c r="K34" s="19"/>
      <c r="L34" s="19"/>
      <c r="M34" s="24" t="str">
        <f t="shared" si="2"/>
        <v/>
      </c>
      <c r="N34" s="25" t="str">
        <f t="shared" si="3"/>
        <v/>
      </c>
      <c r="O34" s="24" t="str">
        <f>IF($A34="","",IF(Setup!$B$7="Yes",ROUND(MIN(D34,15000)*12%,0),0))</f>
        <v/>
      </c>
      <c r="P34" s="24" t="str">
        <f>IF($A34="","",IF(AND(Setup!$B$8="Yes",G34&gt;0,G34&lt;=21000),ROUNDUP(G34*3.25%,0),0))</f>
        <v/>
      </c>
      <c r="Q34" s="24" t="str">
        <f t="shared" si="4"/>
        <v/>
      </c>
    </row>
    <row r="35" spans="1:17" x14ac:dyDescent="0.3">
      <c r="A35" s="22" t="str">
        <f>IF(Employees!A33="","",Employees!A33)</f>
        <v/>
      </c>
      <c r="B35" s="22" t="str">
        <f>IF($A35="","",Employees!B33)</f>
        <v/>
      </c>
      <c r="C35" s="23"/>
      <c r="D35" s="24" t="str">
        <f>IF($A35="","",ROUND(N(Employees!I33)*N($C35)/Setup!$B$6,0))</f>
        <v/>
      </c>
      <c r="E35" s="24" t="str">
        <f>IF($A35="","",ROUND(N(Employees!J33)*N($C35)/Setup!$B$6,0))</f>
        <v/>
      </c>
      <c r="F35" s="24" t="str">
        <f>IF($A35="","",ROUND(N(Employees!K33)*N($C35)/Setup!$B$6,0))</f>
        <v/>
      </c>
      <c r="G35" s="24" t="str">
        <f t="shared" si="1"/>
        <v/>
      </c>
      <c r="H35" s="24" t="str">
        <f>IF($A35="","",IF(Setup!$B$7="Yes",ROUND(MIN(D35,15000)*12%,0),0))</f>
        <v/>
      </c>
      <c r="I35" s="24" t="str">
        <f>IF($A35="","",IF(AND(Setup!$B$8="Yes",G35&gt;0,G35&lt;=21000),ROUNDUP(G35*0.75%,0),0))</f>
        <v/>
      </c>
      <c r="J35" s="19"/>
      <c r="K35" s="19"/>
      <c r="L35" s="19"/>
      <c r="M35" s="24" t="str">
        <f t="shared" si="2"/>
        <v/>
      </c>
      <c r="N35" s="25" t="str">
        <f t="shared" si="3"/>
        <v/>
      </c>
      <c r="O35" s="24" t="str">
        <f>IF($A35="","",IF(Setup!$B$7="Yes",ROUND(MIN(D35,15000)*12%,0),0))</f>
        <v/>
      </c>
      <c r="P35" s="24" t="str">
        <f>IF($A35="","",IF(AND(Setup!$B$8="Yes",G35&gt;0,G35&lt;=21000),ROUNDUP(G35*3.25%,0),0))</f>
        <v/>
      </c>
      <c r="Q35" s="24" t="str">
        <f t="shared" si="4"/>
        <v/>
      </c>
    </row>
    <row r="36" spans="1:17" x14ac:dyDescent="0.3">
      <c r="A36" s="22" t="str">
        <f>IF(Employees!A34="","",Employees!A34)</f>
        <v/>
      </c>
      <c r="B36" s="22" t="str">
        <f>IF($A36="","",Employees!B34)</f>
        <v/>
      </c>
      <c r="C36" s="23"/>
      <c r="D36" s="24" t="str">
        <f>IF($A36="","",ROUND(N(Employees!I34)*N($C36)/Setup!$B$6,0))</f>
        <v/>
      </c>
      <c r="E36" s="24" t="str">
        <f>IF($A36="","",ROUND(N(Employees!J34)*N($C36)/Setup!$B$6,0))</f>
        <v/>
      </c>
      <c r="F36" s="24" t="str">
        <f>IF($A36="","",ROUND(N(Employees!K34)*N($C36)/Setup!$B$6,0))</f>
        <v/>
      </c>
      <c r="G36" s="24" t="str">
        <f t="shared" si="1"/>
        <v/>
      </c>
      <c r="H36" s="24" t="str">
        <f>IF($A36="","",IF(Setup!$B$7="Yes",ROUND(MIN(D36,15000)*12%,0),0))</f>
        <v/>
      </c>
      <c r="I36" s="24" t="str">
        <f>IF($A36="","",IF(AND(Setup!$B$8="Yes",G36&gt;0,G36&lt;=21000),ROUNDUP(G36*0.75%,0),0))</f>
        <v/>
      </c>
      <c r="J36" s="19"/>
      <c r="K36" s="19"/>
      <c r="L36" s="19"/>
      <c r="M36" s="24" t="str">
        <f t="shared" si="2"/>
        <v/>
      </c>
      <c r="N36" s="25" t="str">
        <f t="shared" si="3"/>
        <v/>
      </c>
      <c r="O36" s="24" t="str">
        <f>IF($A36="","",IF(Setup!$B$7="Yes",ROUND(MIN(D36,15000)*12%,0),0))</f>
        <v/>
      </c>
      <c r="P36" s="24" t="str">
        <f>IF($A36="","",IF(AND(Setup!$B$8="Yes",G36&gt;0,G36&lt;=21000),ROUNDUP(G36*3.25%,0),0))</f>
        <v/>
      </c>
      <c r="Q36" s="24" t="str">
        <f t="shared" si="4"/>
        <v/>
      </c>
    </row>
    <row r="37" spans="1:17" x14ac:dyDescent="0.3">
      <c r="A37" s="22" t="str">
        <f>IF(Employees!A35="","",Employees!A35)</f>
        <v/>
      </c>
      <c r="B37" s="22" t="str">
        <f>IF($A37="","",Employees!B35)</f>
        <v/>
      </c>
      <c r="C37" s="23"/>
      <c r="D37" s="24" t="str">
        <f>IF($A37="","",ROUND(N(Employees!I35)*N($C37)/Setup!$B$6,0))</f>
        <v/>
      </c>
      <c r="E37" s="24" t="str">
        <f>IF($A37="","",ROUND(N(Employees!J35)*N($C37)/Setup!$B$6,0))</f>
        <v/>
      </c>
      <c r="F37" s="24" t="str">
        <f>IF($A37="","",ROUND(N(Employees!K35)*N($C37)/Setup!$B$6,0))</f>
        <v/>
      </c>
      <c r="G37" s="24" t="str">
        <f t="shared" si="1"/>
        <v/>
      </c>
      <c r="H37" s="24" t="str">
        <f>IF($A37="","",IF(Setup!$B$7="Yes",ROUND(MIN(D37,15000)*12%,0),0))</f>
        <v/>
      </c>
      <c r="I37" s="24" t="str">
        <f>IF($A37="","",IF(AND(Setup!$B$8="Yes",G37&gt;0,G37&lt;=21000),ROUNDUP(G37*0.75%,0),0))</f>
        <v/>
      </c>
      <c r="J37" s="19"/>
      <c r="K37" s="19"/>
      <c r="L37" s="19"/>
      <c r="M37" s="24" t="str">
        <f t="shared" si="2"/>
        <v/>
      </c>
      <c r="N37" s="25" t="str">
        <f t="shared" si="3"/>
        <v/>
      </c>
      <c r="O37" s="24" t="str">
        <f>IF($A37="","",IF(Setup!$B$7="Yes",ROUND(MIN(D37,15000)*12%,0),0))</f>
        <v/>
      </c>
      <c r="P37" s="24" t="str">
        <f>IF($A37="","",IF(AND(Setup!$B$8="Yes",G37&gt;0,G37&lt;=21000),ROUNDUP(G37*3.25%,0),0))</f>
        <v/>
      </c>
      <c r="Q37" s="24" t="str">
        <f t="shared" si="4"/>
        <v/>
      </c>
    </row>
    <row r="38" spans="1:17" x14ac:dyDescent="0.3">
      <c r="A38" s="22" t="str">
        <f>IF(Employees!A36="","",Employees!A36)</f>
        <v/>
      </c>
      <c r="B38" s="22" t="str">
        <f>IF($A38="","",Employees!B36)</f>
        <v/>
      </c>
      <c r="C38" s="23"/>
      <c r="D38" s="24" t="str">
        <f>IF($A38="","",ROUND(N(Employees!I36)*N($C38)/Setup!$B$6,0))</f>
        <v/>
      </c>
      <c r="E38" s="24" t="str">
        <f>IF($A38="","",ROUND(N(Employees!J36)*N($C38)/Setup!$B$6,0))</f>
        <v/>
      </c>
      <c r="F38" s="24" t="str">
        <f>IF($A38="","",ROUND(N(Employees!K36)*N($C38)/Setup!$B$6,0))</f>
        <v/>
      </c>
      <c r="G38" s="24" t="str">
        <f t="shared" ref="G38:G69" si="5">IF($A38="","",D38+E38+F38)</f>
        <v/>
      </c>
      <c r="H38" s="24" t="str">
        <f>IF($A38="","",IF(Setup!$B$7="Yes",ROUND(MIN(D38,15000)*12%,0),0))</f>
        <v/>
      </c>
      <c r="I38" s="24" t="str">
        <f>IF($A38="","",IF(AND(Setup!$B$8="Yes",G38&gt;0,G38&lt;=21000),ROUNDUP(G38*0.75%,0),0))</f>
        <v/>
      </c>
      <c r="J38" s="19"/>
      <c r="K38" s="19"/>
      <c r="L38" s="19"/>
      <c r="M38" s="24" t="str">
        <f t="shared" ref="M38:M69" si="6">IF($A38="","",H38+I38+N(J38)+N(K38)+N(L38))</f>
        <v/>
      </c>
      <c r="N38" s="25" t="str">
        <f t="shared" ref="N38:N69" si="7">IF($A38="","",G38-M38)</f>
        <v/>
      </c>
      <c r="O38" s="24" t="str">
        <f>IF($A38="","",IF(Setup!$B$7="Yes",ROUND(MIN(D38,15000)*12%,0),0))</f>
        <v/>
      </c>
      <c r="P38" s="24" t="str">
        <f>IF($A38="","",IF(AND(Setup!$B$8="Yes",G38&gt;0,G38&lt;=21000),ROUNDUP(G38*3.25%,0),0))</f>
        <v/>
      </c>
      <c r="Q38" s="24" t="str">
        <f t="shared" ref="Q38:Q69" si="8">IF($A38="","",G38+O38+P38)</f>
        <v/>
      </c>
    </row>
    <row r="39" spans="1:17" x14ac:dyDescent="0.3">
      <c r="A39" s="22" t="str">
        <f>IF(Employees!A37="","",Employees!A37)</f>
        <v/>
      </c>
      <c r="B39" s="22" t="str">
        <f>IF($A39="","",Employees!B37)</f>
        <v/>
      </c>
      <c r="C39" s="23"/>
      <c r="D39" s="24" t="str">
        <f>IF($A39="","",ROUND(N(Employees!I37)*N($C39)/Setup!$B$6,0))</f>
        <v/>
      </c>
      <c r="E39" s="24" t="str">
        <f>IF($A39="","",ROUND(N(Employees!J37)*N($C39)/Setup!$B$6,0))</f>
        <v/>
      </c>
      <c r="F39" s="24" t="str">
        <f>IF($A39="","",ROUND(N(Employees!K37)*N($C39)/Setup!$B$6,0))</f>
        <v/>
      </c>
      <c r="G39" s="24" t="str">
        <f t="shared" si="5"/>
        <v/>
      </c>
      <c r="H39" s="24" t="str">
        <f>IF($A39="","",IF(Setup!$B$7="Yes",ROUND(MIN(D39,15000)*12%,0),0))</f>
        <v/>
      </c>
      <c r="I39" s="24" t="str">
        <f>IF($A39="","",IF(AND(Setup!$B$8="Yes",G39&gt;0,G39&lt;=21000),ROUNDUP(G39*0.75%,0),0))</f>
        <v/>
      </c>
      <c r="J39" s="19"/>
      <c r="K39" s="19"/>
      <c r="L39" s="19"/>
      <c r="M39" s="24" t="str">
        <f t="shared" si="6"/>
        <v/>
      </c>
      <c r="N39" s="25" t="str">
        <f t="shared" si="7"/>
        <v/>
      </c>
      <c r="O39" s="24" t="str">
        <f>IF($A39="","",IF(Setup!$B$7="Yes",ROUND(MIN(D39,15000)*12%,0),0))</f>
        <v/>
      </c>
      <c r="P39" s="24" t="str">
        <f>IF($A39="","",IF(AND(Setup!$B$8="Yes",G39&gt;0,G39&lt;=21000),ROUNDUP(G39*3.25%,0),0))</f>
        <v/>
      </c>
      <c r="Q39" s="24" t="str">
        <f t="shared" si="8"/>
        <v/>
      </c>
    </row>
    <row r="40" spans="1:17" x14ac:dyDescent="0.3">
      <c r="A40" s="22" t="str">
        <f>IF(Employees!A38="","",Employees!A38)</f>
        <v/>
      </c>
      <c r="B40" s="22" t="str">
        <f>IF($A40="","",Employees!B38)</f>
        <v/>
      </c>
      <c r="C40" s="23"/>
      <c r="D40" s="24" t="str">
        <f>IF($A40="","",ROUND(N(Employees!I38)*N($C40)/Setup!$B$6,0))</f>
        <v/>
      </c>
      <c r="E40" s="24" t="str">
        <f>IF($A40="","",ROUND(N(Employees!J38)*N($C40)/Setup!$B$6,0))</f>
        <v/>
      </c>
      <c r="F40" s="24" t="str">
        <f>IF($A40="","",ROUND(N(Employees!K38)*N($C40)/Setup!$B$6,0))</f>
        <v/>
      </c>
      <c r="G40" s="24" t="str">
        <f t="shared" si="5"/>
        <v/>
      </c>
      <c r="H40" s="24" t="str">
        <f>IF($A40="","",IF(Setup!$B$7="Yes",ROUND(MIN(D40,15000)*12%,0),0))</f>
        <v/>
      </c>
      <c r="I40" s="24" t="str">
        <f>IF($A40="","",IF(AND(Setup!$B$8="Yes",G40&gt;0,G40&lt;=21000),ROUNDUP(G40*0.75%,0),0))</f>
        <v/>
      </c>
      <c r="J40" s="19"/>
      <c r="K40" s="19"/>
      <c r="L40" s="19"/>
      <c r="M40" s="24" t="str">
        <f t="shared" si="6"/>
        <v/>
      </c>
      <c r="N40" s="25" t="str">
        <f t="shared" si="7"/>
        <v/>
      </c>
      <c r="O40" s="24" t="str">
        <f>IF($A40="","",IF(Setup!$B$7="Yes",ROUND(MIN(D40,15000)*12%,0),0))</f>
        <v/>
      </c>
      <c r="P40" s="24" t="str">
        <f>IF($A40="","",IF(AND(Setup!$B$8="Yes",G40&gt;0,G40&lt;=21000),ROUNDUP(G40*3.25%,0),0))</f>
        <v/>
      </c>
      <c r="Q40" s="24" t="str">
        <f t="shared" si="8"/>
        <v/>
      </c>
    </row>
    <row r="41" spans="1:17" x14ac:dyDescent="0.3">
      <c r="A41" s="22" t="str">
        <f>IF(Employees!A39="","",Employees!A39)</f>
        <v/>
      </c>
      <c r="B41" s="22" t="str">
        <f>IF($A41="","",Employees!B39)</f>
        <v/>
      </c>
      <c r="C41" s="23"/>
      <c r="D41" s="24" t="str">
        <f>IF($A41="","",ROUND(N(Employees!I39)*N($C41)/Setup!$B$6,0))</f>
        <v/>
      </c>
      <c r="E41" s="24" t="str">
        <f>IF($A41="","",ROUND(N(Employees!J39)*N($C41)/Setup!$B$6,0))</f>
        <v/>
      </c>
      <c r="F41" s="24" t="str">
        <f>IF($A41="","",ROUND(N(Employees!K39)*N($C41)/Setup!$B$6,0))</f>
        <v/>
      </c>
      <c r="G41" s="24" t="str">
        <f t="shared" si="5"/>
        <v/>
      </c>
      <c r="H41" s="24" t="str">
        <f>IF($A41="","",IF(Setup!$B$7="Yes",ROUND(MIN(D41,15000)*12%,0),0))</f>
        <v/>
      </c>
      <c r="I41" s="24" t="str">
        <f>IF($A41="","",IF(AND(Setup!$B$8="Yes",G41&gt;0,G41&lt;=21000),ROUNDUP(G41*0.75%,0),0))</f>
        <v/>
      </c>
      <c r="J41" s="19"/>
      <c r="K41" s="19"/>
      <c r="L41" s="19"/>
      <c r="M41" s="24" t="str">
        <f t="shared" si="6"/>
        <v/>
      </c>
      <c r="N41" s="25" t="str">
        <f t="shared" si="7"/>
        <v/>
      </c>
      <c r="O41" s="24" t="str">
        <f>IF($A41="","",IF(Setup!$B$7="Yes",ROUND(MIN(D41,15000)*12%,0),0))</f>
        <v/>
      </c>
      <c r="P41" s="24" t="str">
        <f>IF($A41="","",IF(AND(Setup!$B$8="Yes",G41&gt;0,G41&lt;=21000),ROUNDUP(G41*3.25%,0),0))</f>
        <v/>
      </c>
      <c r="Q41" s="24" t="str">
        <f t="shared" si="8"/>
        <v/>
      </c>
    </row>
    <row r="42" spans="1:17" x14ac:dyDescent="0.3">
      <c r="A42" s="22" t="str">
        <f>IF(Employees!A40="","",Employees!A40)</f>
        <v/>
      </c>
      <c r="B42" s="22" t="str">
        <f>IF($A42="","",Employees!B40)</f>
        <v/>
      </c>
      <c r="C42" s="23"/>
      <c r="D42" s="24" t="str">
        <f>IF($A42="","",ROUND(N(Employees!I40)*N($C42)/Setup!$B$6,0))</f>
        <v/>
      </c>
      <c r="E42" s="24" t="str">
        <f>IF($A42="","",ROUND(N(Employees!J40)*N($C42)/Setup!$B$6,0))</f>
        <v/>
      </c>
      <c r="F42" s="24" t="str">
        <f>IF($A42="","",ROUND(N(Employees!K40)*N($C42)/Setup!$B$6,0))</f>
        <v/>
      </c>
      <c r="G42" s="24" t="str">
        <f t="shared" si="5"/>
        <v/>
      </c>
      <c r="H42" s="24" t="str">
        <f>IF($A42="","",IF(Setup!$B$7="Yes",ROUND(MIN(D42,15000)*12%,0),0))</f>
        <v/>
      </c>
      <c r="I42" s="24" t="str">
        <f>IF($A42="","",IF(AND(Setup!$B$8="Yes",G42&gt;0,G42&lt;=21000),ROUNDUP(G42*0.75%,0),0))</f>
        <v/>
      </c>
      <c r="J42" s="19"/>
      <c r="K42" s="19"/>
      <c r="L42" s="19"/>
      <c r="M42" s="24" t="str">
        <f t="shared" si="6"/>
        <v/>
      </c>
      <c r="N42" s="25" t="str">
        <f t="shared" si="7"/>
        <v/>
      </c>
      <c r="O42" s="24" t="str">
        <f>IF($A42="","",IF(Setup!$B$7="Yes",ROUND(MIN(D42,15000)*12%,0),0))</f>
        <v/>
      </c>
      <c r="P42" s="24" t="str">
        <f>IF($A42="","",IF(AND(Setup!$B$8="Yes",G42&gt;0,G42&lt;=21000),ROUNDUP(G42*3.25%,0),0))</f>
        <v/>
      </c>
      <c r="Q42" s="24" t="str">
        <f t="shared" si="8"/>
        <v/>
      </c>
    </row>
    <row r="43" spans="1:17" x14ac:dyDescent="0.3">
      <c r="A43" s="22" t="str">
        <f>IF(Employees!A41="","",Employees!A41)</f>
        <v/>
      </c>
      <c r="B43" s="22" t="str">
        <f>IF($A43="","",Employees!B41)</f>
        <v/>
      </c>
      <c r="C43" s="23"/>
      <c r="D43" s="24" t="str">
        <f>IF($A43="","",ROUND(N(Employees!I41)*N($C43)/Setup!$B$6,0))</f>
        <v/>
      </c>
      <c r="E43" s="24" t="str">
        <f>IF($A43="","",ROUND(N(Employees!J41)*N($C43)/Setup!$B$6,0))</f>
        <v/>
      </c>
      <c r="F43" s="24" t="str">
        <f>IF($A43="","",ROUND(N(Employees!K41)*N($C43)/Setup!$B$6,0))</f>
        <v/>
      </c>
      <c r="G43" s="24" t="str">
        <f t="shared" si="5"/>
        <v/>
      </c>
      <c r="H43" s="24" t="str">
        <f>IF($A43="","",IF(Setup!$B$7="Yes",ROUND(MIN(D43,15000)*12%,0),0))</f>
        <v/>
      </c>
      <c r="I43" s="24" t="str">
        <f>IF($A43="","",IF(AND(Setup!$B$8="Yes",G43&gt;0,G43&lt;=21000),ROUNDUP(G43*0.75%,0),0))</f>
        <v/>
      </c>
      <c r="J43" s="19"/>
      <c r="K43" s="19"/>
      <c r="L43" s="19"/>
      <c r="M43" s="24" t="str">
        <f t="shared" si="6"/>
        <v/>
      </c>
      <c r="N43" s="25" t="str">
        <f t="shared" si="7"/>
        <v/>
      </c>
      <c r="O43" s="24" t="str">
        <f>IF($A43="","",IF(Setup!$B$7="Yes",ROUND(MIN(D43,15000)*12%,0),0))</f>
        <v/>
      </c>
      <c r="P43" s="24" t="str">
        <f>IF($A43="","",IF(AND(Setup!$B$8="Yes",G43&gt;0,G43&lt;=21000),ROUNDUP(G43*3.25%,0),0))</f>
        <v/>
      </c>
      <c r="Q43" s="24" t="str">
        <f t="shared" si="8"/>
        <v/>
      </c>
    </row>
    <row r="44" spans="1:17" x14ac:dyDescent="0.3">
      <c r="A44" s="22" t="str">
        <f>IF(Employees!A42="","",Employees!A42)</f>
        <v/>
      </c>
      <c r="B44" s="22" t="str">
        <f>IF($A44="","",Employees!B42)</f>
        <v/>
      </c>
      <c r="C44" s="23"/>
      <c r="D44" s="24" t="str">
        <f>IF($A44="","",ROUND(N(Employees!I42)*N($C44)/Setup!$B$6,0))</f>
        <v/>
      </c>
      <c r="E44" s="24" t="str">
        <f>IF($A44="","",ROUND(N(Employees!J42)*N($C44)/Setup!$B$6,0))</f>
        <v/>
      </c>
      <c r="F44" s="24" t="str">
        <f>IF($A44="","",ROUND(N(Employees!K42)*N($C44)/Setup!$B$6,0))</f>
        <v/>
      </c>
      <c r="G44" s="24" t="str">
        <f t="shared" si="5"/>
        <v/>
      </c>
      <c r="H44" s="24" t="str">
        <f>IF($A44="","",IF(Setup!$B$7="Yes",ROUND(MIN(D44,15000)*12%,0),0))</f>
        <v/>
      </c>
      <c r="I44" s="24" t="str">
        <f>IF($A44="","",IF(AND(Setup!$B$8="Yes",G44&gt;0,G44&lt;=21000),ROUNDUP(G44*0.75%,0),0))</f>
        <v/>
      </c>
      <c r="J44" s="19"/>
      <c r="K44" s="19"/>
      <c r="L44" s="19"/>
      <c r="M44" s="24" t="str">
        <f t="shared" si="6"/>
        <v/>
      </c>
      <c r="N44" s="25" t="str">
        <f t="shared" si="7"/>
        <v/>
      </c>
      <c r="O44" s="24" t="str">
        <f>IF($A44="","",IF(Setup!$B$7="Yes",ROUND(MIN(D44,15000)*12%,0),0))</f>
        <v/>
      </c>
      <c r="P44" s="24" t="str">
        <f>IF($A44="","",IF(AND(Setup!$B$8="Yes",G44&gt;0,G44&lt;=21000),ROUNDUP(G44*3.25%,0),0))</f>
        <v/>
      </c>
      <c r="Q44" s="24" t="str">
        <f t="shared" si="8"/>
        <v/>
      </c>
    </row>
    <row r="45" spans="1:17" x14ac:dyDescent="0.3">
      <c r="A45" s="22" t="str">
        <f>IF(Employees!A43="","",Employees!A43)</f>
        <v/>
      </c>
      <c r="B45" s="22" t="str">
        <f>IF($A45="","",Employees!B43)</f>
        <v/>
      </c>
      <c r="C45" s="23"/>
      <c r="D45" s="24" t="str">
        <f>IF($A45="","",ROUND(N(Employees!I43)*N($C45)/Setup!$B$6,0))</f>
        <v/>
      </c>
      <c r="E45" s="24" t="str">
        <f>IF($A45="","",ROUND(N(Employees!J43)*N($C45)/Setup!$B$6,0))</f>
        <v/>
      </c>
      <c r="F45" s="24" t="str">
        <f>IF($A45="","",ROUND(N(Employees!K43)*N($C45)/Setup!$B$6,0))</f>
        <v/>
      </c>
      <c r="G45" s="24" t="str">
        <f t="shared" si="5"/>
        <v/>
      </c>
      <c r="H45" s="24" t="str">
        <f>IF($A45="","",IF(Setup!$B$7="Yes",ROUND(MIN(D45,15000)*12%,0),0))</f>
        <v/>
      </c>
      <c r="I45" s="24" t="str">
        <f>IF($A45="","",IF(AND(Setup!$B$8="Yes",G45&gt;0,G45&lt;=21000),ROUNDUP(G45*0.75%,0),0))</f>
        <v/>
      </c>
      <c r="J45" s="19"/>
      <c r="K45" s="19"/>
      <c r="L45" s="19"/>
      <c r="M45" s="24" t="str">
        <f t="shared" si="6"/>
        <v/>
      </c>
      <c r="N45" s="25" t="str">
        <f t="shared" si="7"/>
        <v/>
      </c>
      <c r="O45" s="24" t="str">
        <f>IF($A45="","",IF(Setup!$B$7="Yes",ROUND(MIN(D45,15000)*12%,0),0))</f>
        <v/>
      </c>
      <c r="P45" s="24" t="str">
        <f>IF($A45="","",IF(AND(Setup!$B$8="Yes",G45&gt;0,G45&lt;=21000),ROUNDUP(G45*3.25%,0),0))</f>
        <v/>
      </c>
      <c r="Q45" s="24" t="str">
        <f t="shared" si="8"/>
        <v/>
      </c>
    </row>
    <row r="46" spans="1:17" x14ac:dyDescent="0.3">
      <c r="A46" s="22" t="str">
        <f>IF(Employees!A44="","",Employees!A44)</f>
        <v/>
      </c>
      <c r="B46" s="22" t="str">
        <f>IF($A46="","",Employees!B44)</f>
        <v/>
      </c>
      <c r="C46" s="23"/>
      <c r="D46" s="24" t="str">
        <f>IF($A46="","",ROUND(N(Employees!I44)*N($C46)/Setup!$B$6,0))</f>
        <v/>
      </c>
      <c r="E46" s="24" t="str">
        <f>IF($A46="","",ROUND(N(Employees!J44)*N($C46)/Setup!$B$6,0))</f>
        <v/>
      </c>
      <c r="F46" s="24" t="str">
        <f>IF($A46="","",ROUND(N(Employees!K44)*N($C46)/Setup!$B$6,0))</f>
        <v/>
      </c>
      <c r="G46" s="24" t="str">
        <f t="shared" si="5"/>
        <v/>
      </c>
      <c r="H46" s="24" t="str">
        <f>IF($A46="","",IF(Setup!$B$7="Yes",ROUND(MIN(D46,15000)*12%,0),0))</f>
        <v/>
      </c>
      <c r="I46" s="24" t="str">
        <f>IF($A46="","",IF(AND(Setup!$B$8="Yes",G46&gt;0,G46&lt;=21000),ROUNDUP(G46*0.75%,0),0))</f>
        <v/>
      </c>
      <c r="J46" s="19"/>
      <c r="K46" s="19"/>
      <c r="L46" s="19"/>
      <c r="M46" s="24" t="str">
        <f t="shared" si="6"/>
        <v/>
      </c>
      <c r="N46" s="25" t="str">
        <f t="shared" si="7"/>
        <v/>
      </c>
      <c r="O46" s="24" t="str">
        <f>IF($A46="","",IF(Setup!$B$7="Yes",ROUND(MIN(D46,15000)*12%,0),0))</f>
        <v/>
      </c>
      <c r="P46" s="24" t="str">
        <f>IF($A46="","",IF(AND(Setup!$B$8="Yes",G46&gt;0,G46&lt;=21000),ROUNDUP(G46*3.25%,0),0))</f>
        <v/>
      </c>
      <c r="Q46" s="24" t="str">
        <f t="shared" si="8"/>
        <v/>
      </c>
    </row>
    <row r="47" spans="1:17" x14ac:dyDescent="0.3">
      <c r="A47" s="22" t="str">
        <f>IF(Employees!A45="","",Employees!A45)</f>
        <v/>
      </c>
      <c r="B47" s="22" t="str">
        <f>IF($A47="","",Employees!B45)</f>
        <v/>
      </c>
      <c r="C47" s="23"/>
      <c r="D47" s="24" t="str">
        <f>IF($A47="","",ROUND(N(Employees!I45)*N($C47)/Setup!$B$6,0))</f>
        <v/>
      </c>
      <c r="E47" s="24" t="str">
        <f>IF($A47="","",ROUND(N(Employees!J45)*N($C47)/Setup!$B$6,0))</f>
        <v/>
      </c>
      <c r="F47" s="24" t="str">
        <f>IF($A47="","",ROUND(N(Employees!K45)*N($C47)/Setup!$B$6,0))</f>
        <v/>
      </c>
      <c r="G47" s="24" t="str">
        <f t="shared" si="5"/>
        <v/>
      </c>
      <c r="H47" s="24" t="str">
        <f>IF($A47="","",IF(Setup!$B$7="Yes",ROUND(MIN(D47,15000)*12%,0),0))</f>
        <v/>
      </c>
      <c r="I47" s="24" t="str">
        <f>IF($A47="","",IF(AND(Setup!$B$8="Yes",G47&gt;0,G47&lt;=21000),ROUNDUP(G47*0.75%,0),0))</f>
        <v/>
      </c>
      <c r="J47" s="19"/>
      <c r="K47" s="19"/>
      <c r="L47" s="19"/>
      <c r="M47" s="24" t="str">
        <f t="shared" si="6"/>
        <v/>
      </c>
      <c r="N47" s="25" t="str">
        <f t="shared" si="7"/>
        <v/>
      </c>
      <c r="O47" s="24" t="str">
        <f>IF($A47="","",IF(Setup!$B$7="Yes",ROUND(MIN(D47,15000)*12%,0),0))</f>
        <v/>
      </c>
      <c r="P47" s="24" t="str">
        <f>IF($A47="","",IF(AND(Setup!$B$8="Yes",G47&gt;0,G47&lt;=21000),ROUNDUP(G47*3.25%,0),0))</f>
        <v/>
      </c>
      <c r="Q47" s="24" t="str">
        <f t="shared" si="8"/>
        <v/>
      </c>
    </row>
    <row r="48" spans="1:17" x14ac:dyDescent="0.3">
      <c r="A48" s="22" t="str">
        <f>IF(Employees!A46="","",Employees!A46)</f>
        <v/>
      </c>
      <c r="B48" s="22" t="str">
        <f>IF($A48="","",Employees!B46)</f>
        <v/>
      </c>
      <c r="C48" s="23"/>
      <c r="D48" s="24" t="str">
        <f>IF($A48="","",ROUND(N(Employees!I46)*N($C48)/Setup!$B$6,0))</f>
        <v/>
      </c>
      <c r="E48" s="24" t="str">
        <f>IF($A48="","",ROUND(N(Employees!J46)*N($C48)/Setup!$B$6,0))</f>
        <v/>
      </c>
      <c r="F48" s="24" t="str">
        <f>IF($A48="","",ROUND(N(Employees!K46)*N($C48)/Setup!$B$6,0))</f>
        <v/>
      </c>
      <c r="G48" s="24" t="str">
        <f t="shared" si="5"/>
        <v/>
      </c>
      <c r="H48" s="24" t="str">
        <f>IF($A48="","",IF(Setup!$B$7="Yes",ROUND(MIN(D48,15000)*12%,0),0))</f>
        <v/>
      </c>
      <c r="I48" s="24" t="str">
        <f>IF($A48="","",IF(AND(Setup!$B$8="Yes",G48&gt;0,G48&lt;=21000),ROUNDUP(G48*0.75%,0),0))</f>
        <v/>
      </c>
      <c r="J48" s="19"/>
      <c r="K48" s="19"/>
      <c r="L48" s="19"/>
      <c r="M48" s="24" t="str">
        <f t="shared" si="6"/>
        <v/>
      </c>
      <c r="N48" s="25" t="str">
        <f t="shared" si="7"/>
        <v/>
      </c>
      <c r="O48" s="24" t="str">
        <f>IF($A48="","",IF(Setup!$B$7="Yes",ROUND(MIN(D48,15000)*12%,0),0))</f>
        <v/>
      </c>
      <c r="P48" s="24" t="str">
        <f>IF($A48="","",IF(AND(Setup!$B$8="Yes",G48&gt;0,G48&lt;=21000),ROUNDUP(G48*3.25%,0),0))</f>
        <v/>
      </c>
      <c r="Q48" s="24" t="str">
        <f t="shared" si="8"/>
        <v/>
      </c>
    </row>
    <row r="49" spans="1:17" x14ac:dyDescent="0.3">
      <c r="A49" s="22" t="str">
        <f>IF(Employees!A47="","",Employees!A47)</f>
        <v/>
      </c>
      <c r="B49" s="22" t="str">
        <f>IF($A49="","",Employees!B47)</f>
        <v/>
      </c>
      <c r="C49" s="23"/>
      <c r="D49" s="24" t="str">
        <f>IF($A49="","",ROUND(N(Employees!I47)*N($C49)/Setup!$B$6,0))</f>
        <v/>
      </c>
      <c r="E49" s="24" t="str">
        <f>IF($A49="","",ROUND(N(Employees!J47)*N($C49)/Setup!$B$6,0))</f>
        <v/>
      </c>
      <c r="F49" s="24" t="str">
        <f>IF($A49="","",ROUND(N(Employees!K47)*N($C49)/Setup!$B$6,0))</f>
        <v/>
      </c>
      <c r="G49" s="24" t="str">
        <f t="shared" si="5"/>
        <v/>
      </c>
      <c r="H49" s="24" t="str">
        <f>IF($A49="","",IF(Setup!$B$7="Yes",ROUND(MIN(D49,15000)*12%,0),0))</f>
        <v/>
      </c>
      <c r="I49" s="24" t="str">
        <f>IF($A49="","",IF(AND(Setup!$B$8="Yes",G49&gt;0,G49&lt;=21000),ROUNDUP(G49*0.75%,0),0))</f>
        <v/>
      </c>
      <c r="J49" s="19"/>
      <c r="K49" s="19"/>
      <c r="L49" s="19"/>
      <c r="M49" s="24" t="str">
        <f t="shared" si="6"/>
        <v/>
      </c>
      <c r="N49" s="25" t="str">
        <f t="shared" si="7"/>
        <v/>
      </c>
      <c r="O49" s="24" t="str">
        <f>IF($A49="","",IF(Setup!$B$7="Yes",ROUND(MIN(D49,15000)*12%,0),0))</f>
        <v/>
      </c>
      <c r="P49" s="24" t="str">
        <f>IF($A49="","",IF(AND(Setup!$B$8="Yes",G49&gt;0,G49&lt;=21000),ROUNDUP(G49*3.25%,0),0))</f>
        <v/>
      </c>
      <c r="Q49" s="24" t="str">
        <f t="shared" si="8"/>
        <v/>
      </c>
    </row>
    <row r="50" spans="1:17" x14ac:dyDescent="0.3">
      <c r="A50" s="22" t="str">
        <f>IF(Employees!A48="","",Employees!A48)</f>
        <v/>
      </c>
      <c r="B50" s="22" t="str">
        <f>IF($A50="","",Employees!B48)</f>
        <v/>
      </c>
      <c r="C50" s="23"/>
      <c r="D50" s="24" t="str">
        <f>IF($A50="","",ROUND(N(Employees!I48)*N($C50)/Setup!$B$6,0))</f>
        <v/>
      </c>
      <c r="E50" s="24" t="str">
        <f>IF($A50="","",ROUND(N(Employees!J48)*N($C50)/Setup!$B$6,0))</f>
        <v/>
      </c>
      <c r="F50" s="24" t="str">
        <f>IF($A50="","",ROUND(N(Employees!K48)*N($C50)/Setup!$B$6,0))</f>
        <v/>
      </c>
      <c r="G50" s="24" t="str">
        <f t="shared" si="5"/>
        <v/>
      </c>
      <c r="H50" s="24" t="str">
        <f>IF($A50="","",IF(Setup!$B$7="Yes",ROUND(MIN(D50,15000)*12%,0),0))</f>
        <v/>
      </c>
      <c r="I50" s="24" t="str">
        <f>IF($A50="","",IF(AND(Setup!$B$8="Yes",G50&gt;0,G50&lt;=21000),ROUNDUP(G50*0.75%,0),0))</f>
        <v/>
      </c>
      <c r="J50" s="19"/>
      <c r="K50" s="19"/>
      <c r="L50" s="19"/>
      <c r="M50" s="24" t="str">
        <f t="shared" si="6"/>
        <v/>
      </c>
      <c r="N50" s="25" t="str">
        <f t="shared" si="7"/>
        <v/>
      </c>
      <c r="O50" s="24" t="str">
        <f>IF($A50="","",IF(Setup!$B$7="Yes",ROUND(MIN(D50,15000)*12%,0),0))</f>
        <v/>
      </c>
      <c r="P50" s="24" t="str">
        <f>IF($A50="","",IF(AND(Setup!$B$8="Yes",G50&gt;0,G50&lt;=21000),ROUNDUP(G50*3.25%,0),0))</f>
        <v/>
      </c>
      <c r="Q50" s="24" t="str">
        <f t="shared" si="8"/>
        <v/>
      </c>
    </row>
    <row r="51" spans="1:17" x14ac:dyDescent="0.3">
      <c r="A51" s="22" t="str">
        <f>IF(Employees!A49="","",Employees!A49)</f>
        <v/>
      </c>
      <c r="B51" s="22" t="str">
        <f>IF($A51="","",Employees!B49)</f>
        <v/>
      </c>
      <c r="C51" s="23"/>
      <c r="D51" s="24" t="str">
        <f>IF($A51="","",ROUND(N(Employees!I49)*N($C51)/Setup!$B$6,0))</f>
        <v/>
      </c>
      <c r="E51" s="24" t="str">
        <f>IF($A51="","",ROUND(N(Employees!J49)*N($C51)/Setup!$B$6,0))</f>
        <v/>
      </c>
      <c r="F51" s="24" t="str">
        <f>IF($A51="","",ROUND(N(Employees!K49)*N($C51)/Setup!$B$6,0))</f>
        <v/>
      </c>
      <c r="G51" s="24" t="str">
        <f t="shared" si="5"/>
        <v/>
      </c>
      <c r="H51" s="24" t="str">
        <f>IF($A51="","",IF(Setup!$B$7="Yes",ROUND(MIN(D51,15000)*12%,0),0))</f>
        <v/>
      </c>
      <c r="I51" s="24" t="str">
        <f>IF($A51="","",IF(AND(Setup!$B$8="Yes",G51&gt;0,G51&lt;=21000),ROUNDUP(G51*0.75%,0),0))</f>
        <v/>
      </c>
      <c r="J51" s="19"/>
      <c r="K51" s="19"/>
      <c r="L51" s="19"/>
      <c r="M51" s="24" t="str">
        <f t="shared" si="6"/>
        <v/>
      </c>
      <c r="N51" s="25" t="str">
        <f t="shared" si="7"/>
        <v/>
      </c>
      <c r="O51" s="24" t="str">
        <f>IF($A51="","",IF(Setup!$B$7="Yes",ROUND(MIN(D51,15000)*12%,0),0))</f>
        <v/>
      </c>
      <c r="P51" s="24" t="str">
        <f>IF($A51="","",IF(AND(Setup!$B$8="Yes",G51&gt;0,G51&lt;=21000),ROUNDUP(G51*3.25%,0),0))</f>
        <v/>
      </c>
      <c r="Q51" s="24" t="str">
        <f t="shared" si="8"/>
        <v/>
      </c>
    </row>
    <row r="52" spans="1:17" x14ac:dyDescent="0.3">
      <c r="A52" s="22" t="str">
        <f>IF(Employees!A50="","",Employees!A50)</f>
        <v/>
      </c>
      <c r="B52" s="22" t="str">
        <f>IF($A52="","",Employees!B50)</f>
        <v/>
      </c>
      <c r="C52" s="23"/>
      <c r="D52" s="24" t="str">
        <f>IF($A52="","",ROUND(N(Employees!I50)*N($C52)/Setup!$B$6,0))</f>
        <v/>
      </c>
      <c r="E52" s="24" t="str">
        <f>IF($A52="","",ROUND(N(Employees!J50)*N($C52)/Setup!$B$6,0))</f>
        <v/>
      </c>
      <c r="F52" s="24" t="str">
        <f>IF($A52="","",ROUND(N(Employees!K50)*N($C52)/Setup!$B$6,0))</f>
        <v/>
      </c>
      <c r="G52" s="24" t="str">
        <f t="shared" si="5"/>
        <v/>
      </c>
      <c r="H52" s="24" t="str">
        <f>IF($A52="","",IF(Setup!$B$7="Yes",ROUND(MIN(D52,15000)*12%,0),0))</f>
        <v/>
      </c>
      <c r="I52" s="24" t="str">
        <f>IF($A52="","",IF(AND(Setup!$B$8="Yes",G52&gt;0,G52&lt;=21000),ROUNDUP(G52*0.75%,0),0))</f>
        <v/>
      </c>
      <c r="J52" s="19"/>
      <c r="K52" s="19"/>
      <c r="L52" s="19"/>
      <c r="M52" s="24" t="str">
        <f t="shared" si="6"/>
        <v/>
      </c>
      <c r="N52" s="25" t="str">
        <f t="shared" si="7"/>
        <v/>
      </c>
      <c r="O52" s="24" t="str">
        <f>IF($A52="","",IF(Setup!$B$7="Yes",ROUND(MIN(D52,15000)*12%,0),0))</f>
        <v/>
      </c>
      <c r="P52" s="24" t="str">
        <f>IF($A52="","",IF(AND(Setup!$B$8="Yes",G52&gt;0,G52&lt;=21000),ROUNDUP(G52*3.25%,0),0))</f>
        <v/>
      </c>
      <c r="Q52" s="24" t="str">
        <f t="shared" si="8"/>
        <v/>
      </c>
    </row>
    <row r="53" spans="1:17" x14ac:dyDescent="0.3">
      <c r="A53" s="22" t="str">
        <f>IF(Employees!A51="","",Employees!A51)</f>
        <v/>
      </c>
      <c r="B53" s="22" t="str">
        <f>IF($A53="","",Employees!B51)</f>
        <v/>
      </c>
      <c r="C53" s="23"/>
      <c r="D53" s="24" t="str">
        <f>IF($A53="","",ROUND(N(Employees!I51)*N($C53)/Setup!$B$6,0))</f>
        <v/>
      </c>
      <c r="E53" s="24" t="str">
        <f>IF($A53="","",ROUND(N(Employees!J51)*N($C53)/Setup!$B$6,0))</f>
        <v/>
      </c>
      <c r="F53" s="24" t="str">
        <f>IF($A53="","",ROUND(N(Employees!K51)*N($C53)/Setup!$B$6,0))</f>
        <v/>
      </c>
      <c r="G53" s="24" t="str">
        <f t="shared" si="5"/>
        <v/>
      </c>
      <c r="H53" s="24" t="str">
        <f>IF($A53="","",IF(Setup!$B$7="Yes",ROUND(MIN(D53,15000)*12%,0),0))</f>
        <v/>
      </c>
      <c r="I53" s="24" t="str">
        <f>IF($A53="","",IF(AND(Setup!$B$8="Yes",G53&gt;0,G53&lt;=21000),ROUNDUP(G53*0.75%,0),0))</f>
        <v/>
      </c>
      <c r="J53" s="19"/>
      <c r="K53" s="19"/>
      <c r="L53" s="19"/>
      <c r="M53" s="24" t="str">
        <f t="shared" si="6"/>
        <v/>
      </c>
      <c r="N53" s="25" t="str">
        <f t="shared" si="7"/>
        <v/>
      </c>
      <c r="O53" s="24" t="str">
        <f>IF($A53="","",IF(Setup!$B$7="Yes",ROUND(MIN(D53,15000)*12%,0),0))</f>
        <v/>
      </c>
      <c r="P53" s="24" t="str">
        <f>IF($A53="","",IF(AND(Setup!$B$8="Yes",G53&gt;0,G53&lt;=21000),ROUNDUP(G53*3.25%,0),0))</f>
        <v/>
      </c>
      <c r="Q53" s="24" t="str">
        <f t="shared" si="8"/>
        <v/>
      </c>
    </row>
    <row r="54" spans="1:17" x14ac:dyDescent="0.3">
      <c r="A54" s="22" t="str">
        <f>IF(Employees!A52="","",Employees!A52)</f>
        <v/>
      </c>
      <c r="B54" s="22" t="str">
        <f>IF($A54="","",Employees!B52)</f>
        <v/>
      </c>
      <c r="C54" s="23"/>
      <c r="D54" s="24" t="str">
        <f>IF($A54="","",ROUND(N(Employees!I52)*N($C54)/Setup!$B$6,0))</f>
        <v/>
      </c>
      <c r="E54" s="24" t="str">
        <f>IF($A54="","",ROUND(N(Employees!J52)*N($C54)/Setup!$B$6,0))</f>
        <v/>
      </c>
      <c r="F54" s="24" t="str">
        <f>IF($A54="","",ROUND(N(Employees!K52)*N($C54)/Setup!$B$6,0))</f>
        <v/>
      </c>
      <c r="G54" s="24" t="str">
        <f t="shared" si="5"/>
        <v/>
      </c>
      <c r="H54" s="24" t="str">
        <f>IF($A54="","",IF(Setup!$B$7="Yes",ROUND(MIN(D54,15000)*12%,0),0))</f>
        <v/>
      </c>
      <c r="I54" s="24" t="str">
        <f>IF($A54="","",IF(AND(Setup!$B$8="Yes",G54&gt;0,G54&lt;=21000),ROUNDUP(G54*0.75%,0),0))</f>
        <v/>
      </c>
      <c r="J54" s="19"/>
      <c r="K54" s="19"/>
      <c r="L54" s="19"/>
      <c r="M54" s="24" t="str">
        <f t="shared" si="6"/>
        <v/>
      </c>
      <c r="N54" s="25" t="str">
        <f t="shared" si="7"/>
        <v/>
      </c>
      <c r="O54" s="24" t="str">
        <f>IF($A54="","",IF(Setup!$B$7="Yes",ROUND(MIN(D54,15000)*12%,0),0))</f>
        <v/>
      </c>
      <c r="P54" s="24" t="str">
        <f>IF($A54="","",IF(AND(Setup!$B$8="Yes",G54&gt;0,G54&lt;=21000),ROUNDUP(G54*3.25%,0),0))</f>
        <v/>
      </c>
      <c r="Q54" s="24" t="str">
        <f t="shared" si="8"/>
        <v/>
      </c>
    </row>
    <row r="55" spans="1:17" x14ac:dyDescent="0.3">
      <c r="A55" s="22" t="str">
        <f>IF(Employees!A53="","",Employees!A53)</f>
        <v/>
      </c>
      <c r="B55" s="22" t="str">
        <f>IF($A55="","",Employees!B53)</f>
        <v/>
      </c>
      <c r="C55" s="23"/>
      <c r="D55" s="24" t="str">
        <f>IF($A55="","",ROUND(N(Employees!I53)*N($C55)/Setup!$B$6,0))</f>
        <v/>
      </c>
      <c r="E55" s="24" t="str">
        <f>IF($A55="","",ROUND(N(Employees!J53)*N($C55)/Setup!$B$6,0))</f>
        <v/>
      </c>
      <c r="F55" s="24" t="str">
        <f>IF($A55="","",ROUND(N(Employees!K53)*N($C55)/Setup!$B$6,0))</f>
        <v/>
      </c>
      <c r="G55" s="24" t="str">
        <f t="shared" si="5"/>
        <v/>
      </c>
      <c r="H55" s="24" t="str">
        <f>IF($A55="","",IF(Setup!$B$7="Yes",ROUND(MIN(D55,15000)*12%,0),0))</f>
        <v/>
      </c>
      <c r="I55" s="24" t="str">
        <f>IF($A55="","",IF(AND(Setup!$B$8="Yes",G55&gt;0,G55&lt;=21000),ROUNDUP(G55*0.75%,0),0))</f>
        <v/>
      </c>
      <c r="J55" s="19"/>
      <c r="K55" s="19"/>
      <c r="L55" s="19"/>
      <c r="M55" s="24" t="str">
        <f t="shared" si="6"/>
        <v/>
      </c>
      <c r="N55" s="25" t="str">
        <f t="shared" si="7"/>
        <v/>
      </c>
      <c r="O55" s="24" t="str">
        <f>IF($A55="","",IF(Setup!$B$7="Yes",ROUND(MIN(D55,15000)*12%,0),0))</f>
        <v/>
      </c>
      <c r="P55" s="24" t="str">
        <f>IF($A55="","",IF(AND(Setup!$B$8="Yes",G55&gt;0,G55&lt;=21000),ROUNDUP(G55*3.25%,0),0))</f>
        <v/>
      </c>
      <c r="Q55" s="24" t="str">
        <f t="shared" si="8"/>
        <v/>
      </c>
    </row>
    <row r="56" spans="1:17" x14ac:dyDescent="0.3">
      <c r="A56" s="22" t="str">
        <f>IF(Employees!A54="","",Employees!A54)</f>
        <v/>
      </c>
      <c r="B56" s="22" t="str">
        <f>IF($A56="","",Employees!B54)</f>
        <v/>
      </c>
      <c r="C56" s="23"/>
      <c r="D56" s="24" t="str">
        <f>IF($A56="","",ROUND(N(Employees!I54)*N($C56)/Setup!$B$6,0))</f>
        <v/>
      </c>
      <c r="E56" s="24" t="str">
        <f>IF($A56="","",ROUND(N(Employees!J54)*N($C56)/Setup!$B$6,0))</f>
        <v/>
      </c>
      <c r="F56" s="24" t="str">
        <f>IF($A56="","",ROUND(N(Employees!K54)*N($C56)/Setup!$B$6,0))</f>
        <v/>
      </c>
      <c r="G56" s="24" t="str">
        <f t="shared" si="5"/>
        <v/>
      </c>
      <c r="H56" s="24" t="str">
        <f>IF($A56="","",IF(Setup!$B$7="Yes",ROUND(MIN(D56,15000)*12%,0),0))</f>
        <v/>
      </c>
      <c r="I56" s="24" t="str">
        <f>IF($A56="","",IF(AND(Setup!$B$8="Yes",G56&gt;0,G56&lt;=21000),ROUNDUP(G56*0.75%,0),0))</f>
        <v/>
      </c>
      <c r="J56" s="19"/>
      <c r="K56" s="19"/>
      <c r="L56" s="19"/>
      <c r="M56" s="24" t="str">
        <f t="shared" si="6"/>
        <v/>
      </c>
      <c r="N56" s="25" t="str">
        <f t="shared" si="7"/>
        <v/>
      </c>
      <c r="O56" s="24" t="str">
        <f>IF($A56="","",IF(Setup!$B$7="Yes",ROUND(MIN(D56,15000)*12%,0),0))</f>
        <v/>
      </c>
      <c r="P56" s="24" t="str">
        <f>IF($A56="","",IF(AND(Setup!$B$8="Yes",G56&gt;0,G56&lt;=21000),ROUNDUP(G56*3.25%,0),0))</f>
        <v/>
      </c>
      <c r="Q56" s="24" t="str">
        <f t="shared" si="8"/>
        <v/>
      </c>
    </row>
    <row r="57" spans="1:17" x14ac:dyDescent="0.3">
      <c r="A57" s="22" t="str">
        <f>IF(Employees!A55="","",Employees!A55)</f>
        <v/>
      </c>
      <c r="B57" s="22" t="str">
        <f>IF($A57="","",Employees!B55)</f>
        <v/>
      </c>
      <c r="C57" s="23"/>
      <c r="D57" s="24" t="str">
        <f>IF($A57="","",ROUND(N(Employees!I55)*N($C57)/Setup!$B$6,0))</f>
        <v/>
      </c>
      <c r="E57" s="24" t="str">
        <f>IF($A57="","",ROUND(N(Employees!J55)*N($C57)/Setup!$B$6,0))</f>
        <v/>
      </c>
      <c r="F57" s="24" t="str">
        <f>IF($A57="","",ROUND(N(Employees!K55)*N($C57)/Setup!$B$6,0))</f>
        <v/>
      </c>
      <c r="G57" s="24" t="str">
        <f t="shared" si="5"/>
        <v/>
      </c>
      <c r="H57" s="24" t="str">
        <f>IF($A57="","",IF(Setup!$B$7="Yes",ROUND(MIN(D57,15000)*12%,0),0))</f>
        <v/>
      </c>
      <c r="I57" s="24" t="str">
        <f>IF($A57="","",IF(AND(Setup!$B$8="Yes",G57&gt;0,G57&lt;=21000),ROUNDUP(G57*0.75%,0),0))</f>
        <v/>
      </c>
      <c r="J57" s="19"/>
      <c r="K57" s="19"/>
      <c r="L57" s="19"/>
      <c r="M57" s="24" t="str">
        <f t="shared" si="6"/>
        <v/>
      </c>
      <c r="N57" s="25" t="str">
        <f t="shared" si="7"/>
        <v/>
      </c>
      <c r="O57" s="24" t="str">
        <f>IF($A57="","",IF(Setup!$B$7="Yes",ROUND(MIN(D57,15000)*12%,0),0))</f>
        <v/>
      </c>
      <c r="P57" s="24" t="str">
        <f>IF($A57="","",IF(AND(Setup!$B$8="Yes",G57&gt;0,G57&lt;=21000),ROUNDUP(G57*3.25%,0),0))</f>
        <v/>
      </c>
      <c r="Q57" s="24" t="str">
        <f t="shared" si="8"/>
        <v/>
      </c>
    </row>
    <row r="58" spans="1:17" x14ac:dyDescent="0.3">
      <c r="A58" s="22" t="str">
        <f>IF(Employees!A56="","",Employees!A56)</f>
        <v/>
      </c>
      <c r="B58" s="22" t="str">
        <f>IF($A58="","",Employees!B56)</f>
        <v/>
      </c>
      <c r="C58" s="23"/>
      <c r="D58" s="24" t="str">
        <f>IF($A58="","",ROUND(N(Employees!I56)*N($C58)/Setup!$B$6,0))</f>
        <v/>
      </c>
      <c r="E58" s="24" t="str">
        <f>IF($A58="","",ROUND(N(Employees!J56)*N($C58)/Setup!$B$6,0))</f>
        <v/>
      </c>
      <c r="F58" s="24" t="str">
        <f>IF($A58="","",ROUND(N(Employees!K56)*N($C58)/Setup!$B$6,0))</f>
        <v/>
      </c>
      <c r="G58" s="24" t="str">
        <f t="shared" si="5"/>
        <v/>
      </c>
      <c r="H58" s="24" t="str">
        <f>IF($A58="","",IF(Setup!$B$7="Yes",ROUND(MIN(D58,15000)*12%,0),0))</f>
        <v/>
      </c>
      <c r="I58" s="24" t="str">
        <f>IF($A58="","",IF(AND(Setup!$B$8="Yes",G58&gt;0,G58&lt;=21000),ROUNDUP(G58*0.75%,0),0))</f>
        <v/>
      </c>
      <c r="J58" s="19"/>
      <c r="K58" s="19"/>
      <c r="L58" s="19"/>
      <c r="M58" s="24" t="str">
        <f t="shared" si="6"/>
        <v/>
      </c>
      <c r="N58" s="25" t="str">
        <f t="shared" si="7"/>
        <v/>
      </c>
      <c r="O58" s="24" t="str">
        <f>IF($A58="","",IF(Setup!$B$7="Yes",ROUND(MIN(D58,15000)*12%,0),0))</f>
        <v/>
      </c>
      <c r="P58" s="24" t="str">
        <f>IF($A58="","",IF(AND(Setup!$B$8="Yes",G58&gt;0,G58&lt;=21000),ROUNDUP(G58*3.25%,0),0))</f>
        <v/>
      </c>
      <c r="Q58" s="24" t="str">
        <f t="shared" si="8"/>
        <v/>
      </c>
    </row>
    <row r="59" spans="1:17" x14ac:dyDescent="0.3">
      <c r="A59" s="22" t="str">
        <f>IF(Employees!A57="","",Employees!A57)</f>
        <v/>
      </c>
      <c r="B59" s="22" t="str">
        <f>IF($A59="","",Employees!B57)</f>
        <v/>
      </c>
      <c r="C59" s="23"/>
      <c r="D59" s="24" t="str">
        <f>IF($A59="","",ROUND(N(Employees!I57)*N($C59)/Setup!$B$6,0))</f>
        <v/>
      </c>
      <c r="E59" s="24" t="str">
        <f>IF($A59="","",ROUND(N(Employees!J57)*N($C59)/Setup!$B$6,0))</f>
        <v/>
      </c>
      <c r="F59" s="24" t="str">
        <f>IF($A59="","",ROUND(N(Employees!K57)*N($C59)/Setup!$B$6,0))</f>
        <v/>
      </c>
      <c r="G59" s="24" t="str">
        <f t="shared" si="5"/>
        <v/>
      </c>
      <c r="H59" s="24" t="str">
        <f>IF($A59="","",IF(Setup!$B$7="Yes",ROUND(MIN(D59,15000)*12%,0),0))</f>
        <v/>
      </c>
      <c r="I59" s="24" t="str">
        <f>IF($A59="","",IF(AND(Setup!$B$8="Yes",G59&gt;0,G59&lt;=21000),ROUNDUP(G59*0.75%,0),0))</f>
        <v/>
      </c>
      <c r="J59" s="19"/>
      <c r="K59" s="19"/>
      <c r="L59" s="19"/>
      <c r="M59" s="24" t="str">
        <f t="shared" si="6"/>
        <v/>
      </c>
      <c r="N59" s="25" t="str">
        <f t="shared" si="7"/>
        <v/>
      </c>
      <c r="O59" s="24" t="str">
        <f>IF($A59="","",IF(Setup!$B$7="Yes",ROUND(MIN(D59,15000)*12%,0),0))</f>
        <v/>
      </c>
      <c r="P59" s="24" t="str">
        <f>IF($A59="","",IF(AND(Setup!$B$8="Yes",G59&gt;0,G59&lt;=21000),ROUNDUP(G59*3.25%,0),0))</f>
        <v/>
      </c>
      <c r="Q59" s="24" t="str">
        <f t="shared" si="8"/>
        <v/>
      </c>
    </row>
    <row r="60" spans="1:17" x14ac:dyDescent="0.3">
      <c r="A60" s="22" t="str">
        <f>IF(Employees!A58="","",Employees!A58)</f>
        <v/>
      </c>
      <c r="B60" s="22" t="str">
        <f>IF($A60="","",Employees!B58)</f>
        <v/>
      </c>
      <c r="C60" s="23"/>
      <c r="D60" s="24" t="str">
        <f>IF($A60="","",ROUND(N(Employees!I58)*N($C60)/Setup!$B$6,0))</f>
        <v/>
      </c>
      <c r="E60" s="24" t="str">
        <f>IF($A60="","",ROUND(N(Employees!J58)*N($C60)/Setup!$B$6,0))</f>
        <v/>
      </c>
      <c r="F60" s="24" t="str">
        <f>IF($A60="","",ROUND(N(Employees!K58)*N($C60)/Setup!$B$6,0))</f>
        <v/>
      </c>
      <c r="G60" s="24" t="str">
        <f t="shared" si="5"/>
        <v/>
      </c>
      <c r="H60" s="24" t="str">
        <f>IF($A60="","",IF(Setup!$B$7="Yes",ROUND(MIN(D60,15000)*12%,0),0))</f>
        <v/>
      </c>
      <c r="I60" s="24" t="str">
        <f>IF($A60="","",IF(AND(Setup!$B$8="Yes",G60&gt;0,G60&lt;=21000),ROUNDUP(G60*0.75%,0),0))</f>
        <v/>
      </c>
      <c r="J60" s="19"/>
      <c r="K60" s="19"/>
      <c r="L60" s="19"/>
      <c r="M60" s="24" t="str">
        <f t="shared" si="6"/>
        <v/>
      </c>
      <c r="N60" s="25" t="str">
        <f t="shared" si="7"/>
        <v/>
      </c>
      <c r="O60" s="24" t="str">
        <f>IF($A60="","",IF(Setup!$B$7="Yes",ROUND(MIN(D60,15000)*12%,0),0))</f>
        <v/>
      </c>
      <c r="P60" s="24" t="str">
        <f>IF($A60="","",IF(AND(Setup!$B$8="Yes",G60&gt;0,G60&lt;=21000),ROUNDUP(G60*3.25%,0),0))</f>
        <v/>
      </c>
      <c r="Q60" s="24" t="str">
        <f t="shared" si="8"/>
        <v/>
      </c>
    </row>
    <row r="61" spans="1:17" x14ac:dyDescent="0.3">
      <c r="A61" s="22" t="str">
        <f>IF(Employees!A59="","",Employees!A59)</f>
        <v/>
      </c>
      <c r="B61" s="22" t="str">
        <f>IF($A61="","",Employees!B59)</f>
        <v/>
      </c>
      <c r="C61" s="23"/>
      <c r="D61" s="24" t="str">
        <f>IF($A61="","",ROUND(N(Employees!I59)*N($C61)/Setup!$B$6,0))</f>
        <v/>
      </c>
      <c r="E61" s="24" t="str">
        <f>IF($A61="","",ROUND(N(Employees!J59)*N($C61)/Setup!$B$6,0))</f>
        <v/>
      </c>
      <c r="F61" s="24" t="str">
        <f>IF($A61="","",ROUND(N(Employees!K59)*N($C61)/Setup!$B$6,0))</f>
        <v/>
      </c>
      <c r="G61" s="24" t="str">
        <f t="shared" si="5"/>
        <v/>
      </c>
      <c r="H61" s="24" t="str">
        <f>IF($A61="","",IF(Setup!$B$7="Yes",ROUND(MIN(D61,15000)*12%,0),0))</f>
        <v/>
      </c>
      <c r="I61" s="24" t="str">
        <f>IF($A61="","",IF(AND(Setup!$B$8="Yes",G61&gt;0,G61&lt;=21000),ROUNDUP(G61*0.75%,0),0))</f>
        <v/>
      </c>
      <c r="J61" s="19"/>
      <c r="K61" s="19"/>
      <c r="L61" s="19"/>
      <c r="M61" s="24" t="str">
        <f t="shared" si="6"/>
        <v/>
      </c>
      <c r="N61" s="25" t="str">
        <f t="shared" si="7"/>
        <v/>
      </c>
      <c r="O61" s="24" t="str">
        <f>IF($A61="","",IF(Setup!$B$7="Yes",ROUND(MIN(D61,15000)*12%,0),0))</f>
        <v/>
      </c>
      <c r="P61" s="24" t="str">
        <f>IF($A61="","",IF(AND(Setup!$B$8="Yes",G61&gt;0,G61&lt;=21000),ROUNDUP(G61*3.25%,0),0))</f>
        <v/>
      </c>
      <c r="Q61" s="24" t="str">
        <f t="shared" si="8"/>
        <v/>
      </c>
    </row>
    <row r="62" spans="1:17" x14ac:dyDescent="0.3">
      <c r="A62" s="22" t="str">
        <f>IF(Employees!A60="","",Employees!A60)</f>
        <v/>
      </c>
      <c r="B62" s="22" t="str">
        <f>IF($A62="","",Employees!B60)</f>
        <v/>
      </c>
      <c r="C62" s="23"/>
      <c r="D62" s="24" t="str">
        <f>IF($A62="","",ROUND(N(Employees!I60)*N($C62)/Setup!$B$6,0))</f>
        <v/>
      </c>
      <c r="E62" s="24" t="str">
        <f>IF($A62="","",ROUND(N(Employees!J60)*N($C62)/Setup!$B$6,0))</f>
        <v/>
      </c>
      <c r="F62" s="24" t="str">
        <f>IF($A62="","",ROUND(N(Employees!K60)*N($C62)/Setup!$B$6,0))</f>
        <v/>
      </c>
      <c r="G62" s="24" t="str">
        <f t="shared" si="5"/>
        <v/>
      </c>
      <c r="H62" s="24" t="str">
        <f>IF($A62="","",IF(Setup!$B$7="Yes",ROUND(MIN(D62,15000)*12%,0),0))</f>
        <v/>
      </c>
      <c r="I62" s="24" t="str">
        <f>IF($A62="","",IF(AND(Setup!$B$8="Yes",G62&gt;0,G62&lt;=21000),ROUNDUP(G62*0.75%,0),0))</f>
        <v/>
      </c>
      <c r="J62" s="19"/>
      <c r="K62" s="19"/>
      <c r="L62" s="19"/>
      <c r="M62" s="24" t="str">
        <f t="shared" si="6"/>
        <v/>
      </c>
      <c r="N62" s="25" t="str">
        <f t="shared" si="7"/>
        <v/>
      </c>
      <c r="O62" s="24" t="str">
        <f>IF($A62="","",IF(Setup!$B$7="Yes",ROUND(MIN(D62,15000)*12%,0),0))</f>
        <v/>
      </c>
      <c r="P62" s="24" t="str">
        <f>IF($A62="","",IF(AND(Setup!$B$8="Yes",G62&gt;0,G62&lt;=21000),ROUNDUP(G62*3.25%,0),0))</f>
        <v/>
      </c>
      <c r="Q62" s="24" t="str">
        <f t="shared" si="8"/>
        <v/>
      </c>
    </row>
    <row r="63" spans="1:17" x14ac:dyDescent="0.3">
      <c r="A63" s="22" t="str">
        <f>IF(Employees!A61="","",Employees!A61)</f>
        <v/>
      </c>
      <c r="B63" s="22" t="str">
        <f>IF($A63="","",Employees!B61)</f>
        <v/>
      </c>
      <c r="C63" s="23"/>
      <c r="D63" s="24" t="str">
        <f>IF($A63="","",ROUND(N(Employees!I61)*N($C63)/Setup!$B$6,0))</f>
        <v/>
      </c>
      <c r="E63" s="24" t="str">
        <f>IF($A63="","",ROUND(N(Employees!J61)*N($C63)/Setup!$B$6,0))</f>
        <v/>
      </c>
      <c r="F63" s="24" t="str">
        <f>IF($A63="","",ROUND(N(Employees!K61)*N($C63)/Setup!$B$6,0))</f>
        <v/>
      </c>
      <c r="G63" s="24" t="str">
        <f t="shared" si="5"/>
        <v/>
      </c>
      <c r="H63" s="24" t="str">
        <f>IF($A63="","",IF(Setup!$B$7="Yes",ROUND(MIN(D63,15000)*12%,0),0))</f>
        <v/>
      </c>
      <c r="I63" s="24" t="str">
        <f>IF($A63="","",IF(AND(Setup!$B$8="Yes",G63&gt;0,G63&lt;=21000),ROUNDUP(G63*0.75%,0),0))</f>
        <v/>
      </c>
      <c r="J63" s="19"/>
      <c r="K63" s="19"/>
      <c r="L63" s="19"/>
      <c r="M63" s="24" t="str">
        <f t="shared" si="6"/>
        <v/>
      </c>
      <c r="N63" s="25" t="str">
        <f t="shared" si="7"/>
        <v/>
      </c>
      <c r="O63" s="24" t="str">
        <f>IF($A63="","",IF(Setup!$B$7="Yes",ROUND(MIN(D63,15000)*12%,0),0))</f>
        <v/>
      </c>
      <c r="P63" s="24" t="str">
        <f>IF($A63="","",IF(AND(Setup!$B$8="Yes",G63&gt;0,G63&lt;=21000),ROUNDUP(G63*3.25%,0),0))</f>
        <v/>
      </c>
      <c r="Q63" s="24" t="str">
        <f t="shared" si="8"/>
        <v/>
      </c>
    </row>
    <row r="64" spans="1:17" x14ac:dyDescent="0.3">
      <c r="A64" s="22" t="str">
        <f>IF(Employees!A62="","",Employees!A62)</f>
        <v/>
      </c>
      <c r="B64" s="22" t="str">
        <f>IF($A64="","",Employees!B62)</f>
        <v/>
      </c>
      <c r="C64" s="23"/>
      <c r="D64" s="24" t="str">
        <f>IF($A64="","",ROUND(N(Employees!I62)*N($C64)/Setup!$B$6,0))</f>
        <v/>
      </c>
      <c r="E64" s="24" t="str">
        <f>IF($A64="","",ROUND(N(Employees!J62)*N($C64)/Setup!$B$6,0))</f>
        <v/>
      </c>
      <c r="F64" s="24" t="str">
        <f>IF($A64="","",ROUND(N(Employees!K62)*N($C64)/Setup!$B$6,0))</f>
        <v/>
      </c>
      <c r="G64" s="24" t="str">
        <f t="shared" si="5"/>
        <v/>
      </c>
      <c r="H64" s="24" t="str">
        <f>IF($A64="","",IF(Setup!$B$7="Yes",ROUND(MIN(D64,15000)*12%,0),0))</f>
        <v/>
      </c>
      <c r="I64" s="24" t="str">
        <f>IF($A64="","",IF(AND(Setup!$B$8="Yes",G64&gt;0,G64&lt;=21000),ROUNDUP(G64*0.75%,0),0))</f>
        <v/>
      </c>
      <c r="J64" s="19"/>
      <c r="K64" s="19"/>
      <c r="L64" s="19"/>
      <c r="M64" s="24" t="str">
        <f t="shared" si="6"/>
        <v/>
      </c>
      <c r="N64" s="25" t="str">
        <f t="shared" si="7"/>
        <v/>
      </c>
      <c r="O64" s="24" t="str">
        <f>IF($A64="","",IF(Setup!$B$7="Yes",ROUND(MIN(D64,15000)*12%,0),0))</f>
        <v/>
      </c>
      <c r="P64" s="24" t="str">
        <f>IF($A64="","",IF(AND(Setup!$B$8="Yes",G64&gt;0,G64&lt;=21000),ROUNDUP(G64*3.25%,0),0))</f>
        <v/>
      </c>
      <c r="Q64" s="24" t="str">
        <f t="shared" si="8"/>
        <v/>
      </c>
    </row>
    <row r="65" spans="1:17" x14ac:dyDescent="0.3">
      <c r="A65" s="22" t="str">
        <f>IF(Employees!A63="","",Employees!A63)</f>
        <v/>
      </c>
      <c r="B65" s="22" t="str">
        <f>IF($A65="","",Employees!B63)</f>
        <v/>
      </c>
      <c r="C65" s="23"/>
      <c r="D65" s="24" t="str">
        <f>IF($A65="","",ROUND(N(Employees!I63)*N($C65)/Setup!$B$6,0))</f>
        <v/>
      </c>
      <c r="E65" s="24" t="str">
        <f>IF($A65="","",ROUND(N(Employees!J63)*N($C65)/Setup!$B$6,0))</f>
        <v/>
      </c>
      <c r="F65" s="24" t="str">
        <f>IF($A65="","",ROUND(N(Employees!K63)*N($C65)/Setup!$B$6,0))</f>
        <v/>
      </c>
      <c r="G65" s="24" t="str">
        <f t="shared" si="5"/>
        <v/>
      </c>
      <c r="H65" s="24" t="str">
        <f>IF($A65="","",IF(Setup!$B$7="Yes",ROUND(MIN(D65,15000)*12%,0),0))</f>
        <v/>
      </c>
      <c r="I65" s="24" t="str">
        <f>IF($A65="","",IF(AND(Setup!$B$8="Yes",G65&gt;0,G65&lt;=21000),ROUNDUP(G65*0.75%,0),0))</f>
        <v/>
      </c>
      <c r="J65" s="19"/>
      <c r="K65" s="19"/>
      <c r="L65" s="19"/>
      <c r="M65" s="24" t="str">
        <f t="shared" si="6"/>
        <v/>
      </c>
      <c r="N65" s="25" t="str">
        <f t="shared" si="7"/>
        <v/>
      </c>
      <c r="O65" s="24" t="str">
        <f>IF($A65="","",IF(Setup!$B$7="Yes",ROUND(MIN(D65,15000)*12%,0),0))</f>
        <v/>
      </c>
      <c r="P65" s="24" t="str">
        <f>IF($A65="","",IF(AND(Setup!$B$8="Yes",G65&gt;0,G65&lt;=21000),ROUNDUP(G65*3.25%,0),0))</f>
        <v/>
      </c>
      <c r="Q65" s="24" t="str">
        <f t="shared" si="8"/>
        <v/>
      </c>
    </row>
    <row r="66" spans="1:17" x14ac:dyDescent="0.3">
      <c r="A66" s="22" t="str">
        <f>IF(Employees!A64="","",Employees!A64)</f>
        <v/>
      </c>
      <c r="B66" s="22" t="str">
        <f>IF($A66="","",Employees!B64)</f>
        <v/>
      </c>
      <c r="C66" s="23"/>
      <c r="D66" s="24" t="str">
        <f>IF($A66="","",ROUND(N(Employees!I64)*N($C66)/Setup!$B$6,0))</f>
        <v/>
      </c>
      <c r="E66" s="24" t="str">
        <f>IF($A66="","",ROUND(N(Employees!J64)*N($C66)/Setup!$B$6,0))</f>
        <v/>
      </c>
      <c r="F66" s="24" t="str">
        <f>IF($A66="","",ROUND(N(Employees!K64)*N($C66)/Setup!$B$6,0))</f>
        <v/>
      </c>
      <c r="G66" s="24" t="str">
        <f t="shared" si="5"/>
        <v/>
      </c>
      <c r="H66" s="24" t="str">
        <f>IF($A66="","",IF(Setup!$B$7="Yes",ROUND(MIN(D66,15000)*12%,0),0))</f>
        <v/>
      </c>
      <c r="I66" s="24" t="str">
        <f>IF($A66="","",IF(AND(Setup!$B$8="Yes",G66&gt;0,G66&lt;=21000),ROUNDUP(G66*0.75%,0),0))</f>
        <v/>
      </c>
      <c r="J66" s="19"/>
      <c r="K66" s="19"/>
      <c r="L66" s="19"/>
      <c r="M66" s="24" t="str">
        <f t="shared" si="6"/>
        <v/>
      </c>
      <c r="N66" s="25" t="str">
        <f t="shared" si="7"/>
        <v/>
      </c>
      <c r="O66" s="24" t="str">
        <f>IF($A66="","",IF(Setup!$B$7="Yes",ROUND(MIN(D66,15000)*12%,0),0))</f>
        <v/>
      </c>
      <c r="P66" s="24" t="str">
        <f>IF($A66="","",IF(AND(Setup!$B$8="Yes",G66&gt;0,G66&lt;=21000),ROUNDUP(G66*3.25%,0),0))</f>
        <v/>
      </c>
      <c r="Q66" s="24" t="str">
        <f t="shared" si="8"/>
        <v/>
      </c>
    </row>
    <row r="67" spans="1:17" x14ac:dyDescent="0.3">
      <c r="A67" s="22" t="str">
        <f>IF(Employees!A65="","",Employees!A65)</f>
        <v/>
      </c>
      <c r="B67" s="22" t="str">
        <f>IF($A67="","",Employees!B65)</f>
        <v/>
      </c>
      <c r="C67" s="23"/>
      <c r="D67" s="24" t="str">
        <f>IF($A67="","",ROUND(N(Employees!I65)*N($C67)/Setup!$B$6,0))</f>
        <v/>
      </c>
      <c r="E67" s="24" t="str">
        <f>IF($A67="","",ROUND(N(Employees!J65)*N($C67)/Setup!$B$6,0))</f>
        <v/>
      </c>
      <c r="F67" s="24" t="str">
        <f>IF($A67="","",ROUND(N(Employees!K65)*N($C67)/Setup!$B$6,0))</f>
        <v/>
      </c>
      <c r="G67" s="24" t="str">
        <f t="shared" si="5"/>
        <v/>
      </c>
      <c r="H67" s="24" t="str">
        <f>IF($A67="","",IF(Setup!$B$7="Yes",ROUND(MIN(D67,15000)*12%,0),0))</f>
        <v/>
      </c>
      <c r="I67" s="24" t="str">
        <f>IF($A67="","",IF(AND(Setup!$B$8="Yes",G67&gt;0,G67&lt;=21000),ROUNDUP(G67*0.75%,0),0))</f>
        <v/>
      </c>
      <c r="J67" s="19"/>
      <c r="K67" s="19"/>
      <c r="L67" s="19"/>
      <c r="M67" s="24" t="str">
        <f t="shared" si="6"/>
        <v/>
      </c>
      <c r="N67" s="25" t="str">
        <f t="shared" si="7"/>
        <v/>
      </c>
      <c r="O67" s="24" t="str">
        <f>IF($A67="","",IF(Setup!$B$7="Yes",ROUND(MIN(D67,15000)*12%,0),0))</f>
        <v/>
      </c>
      <c r="P67" s="24" t="str">
        <f>IF($A67="","",IF(AND(Setup!$B$8="Yes",G67&gt;0,G67&lt;=21000),ROUNDUP(G67*3.25%,0),0))</f>
        <v/>
      </c>
      <c r="Q67" s="24" t="str">
        <f t="shared" si="8"/>
        <v/>
      </c>
    </row>
    <row r="68" spans="1:17" x14ac:dyDescent="0.3">
      <c r="A68" s="22" t="str">
        <f>IF(Employees!A66="","",Employees!A66)</f>
        <v/>
      </c>
      <c r="B68" s="22" t="str">
        <f>IF($A68="","",Employees!B66)</f>
        <v/>
      </c>
      <c r="C68" s="23"/>
      <c r="D68" s="24" t="str">
        <f>IF($A68="","",ROUND(N(Employees!I66)*N($C68)/Setup!$B$6,0))</f>
        <v/>
      </c>
      <c r="E68" s="24" t="str">
        <f>IF($A68="","",ROUND(N(Employees!J66)*N($C68)/Setup!$B$6,0))</f>
        <v/>
      </c>
      <c r="F68" s="24" t="str">
        <f>IF($A68="","",ROUND(N(Employees!K66)*N($C68)/Setup!$B$6,0))</f>
        <v/>
      </c>
      <c r="G68" s="24" t="str">
        <f t="shared" si="5"/>
        <v/>
      </c>
      <c r="H68" s="24" t="str">
        <f>IF($A68="","",IF(Setup!$B$7="Yes",ROUND(MIN(D68,15000)*12%,0),0))</f>
        <v/>
      </c>
      <c r="I68" s="24" t="str">
        <f>IF($A68="","",IF(AND(Setup!$B$8="Yes",G68&gt;0,G68&lt;=21000),ROUNDUP(G68*0.75%,0),0))</f>
        <v/>
      </c>
      <c r="J68" s="19"/>
      <c r="K68" s="19"/>
      <c r="L68" s="19"/>
      <c r="M68" s="24" t="str">
        <f t="shared" si="6"/>
        <v/>
      </c>
      <c r="N68" s="25" t="str">
        <f t="shared" si="7"/>
        <v/>
      </c>
      <c r="O68" s="24" t="str">
        <f>IF($A68="","",IF(Setup!$B$7="Yes",ROUND(MIN(D68,15000)*12%,0),0))</f>
        <v/>
      </c>
      <c r="P68" s="24" t="str">
        <f>IF($A68="","",IF(AND(Setup!$B$8="Yes",G68&gt;0,G68&lt;=21000),ROUNDUP(G68*3.25%,0),0))</f>
        <v/>
      </c>
      <c r="Q68" s="24" t="str">
        <f t="shared" si="8"/>
        <v/>
      </c>
    </row>
    <row r="69" spans="1:17" x14ac:dyDescent="0.3">
      <c r="A69" s="22" t="str">
        <f>IF(Employees!A67="","",Employees!A67)</f>
        <v/>
      </c>
      <c r="B69" s="22" t="str">
        <f>IF($A69="","",Employees!B67)</f>
        <v/>
      </c>
      <c r="C69" s="23"/>
      <c r="D69" s="24" t="str">
        <f>IF($A69="","",ROUND(N(Employees!I67)*N($C69)/Setup!$B$6,0))</f>
        <v/>
      </c>
      <c r="E69" s="24" t="str">
        <f>IF($A69="","",ROUND(N(Employees!J67)*N($C69)/Setup!$B$6,0))</f>
        <v/>
      </c>
      <c r="F69" s="24" t="str">
        <f>IF($A69="","",ROUND(N(Employees!K67)*N($C69)/Setup!$B$6,0))</f>
        <v/>
      </c>
      <c r="G69" s="24" t="str">
        <f t="shared" si="5"/>
        <v/>
      </c>
      <c r="H69" s="24" t="str">
        <f>IF($A69="","",IF(Setup!$B$7="Yes",ROUND(MIN(D69,15000)*12%,0),0))</f>
        <v/>
      </c>
      <c r="I69" s="24" t="str">
        <f>IF($A69="","",IF(AND(Setup!$B$8="Yes",G69&gt;0,G69&lt;=21000),ROUNDUP(G69*0.75%,0),0))</f>
        <v/>
      </c>
      <c r="J69" s="19"/>
      <c r="K69" s="19"/>
      <c r="L69" s="19"/>
      <c r="M69" s="24" t="str">
        <f t="shared" si="6"/>
        <v/>
      </c>
      <c r="N69" s="25" t="str">
        <f t="shared" si="7"/>
        <v/>
      </c>
      <c r="O69" s="24" t="str">
        <f>IF($A69="","",IF(Setup!$B$7="Yes",ROUND(MIN(D69,15000)*12%,0),0))</f>
        <v/>
      </c>
      <c r="P69" s="24" t="str">
        <f>IF($A69="","",IF(AND(Setup!$B$8="Yes",G69&gt;0,G69&lt;=21000),ROUNDUP(G69*3.25%,0),0))</f>
        <v/>
      </c>
      <c r="Q69" s="24" t="str">
        <f t="shared" si="8"/>
        <v/>
      </c>
    </row>
    <row r="70" spans="1:17" x14ac:dyDescent="0.3">
      <c r="A70" s="22" t="str">
        <f>IF(Employees!A68="","",Employees!A68)</f>
        <v/>
      </c>
      <c r="B70" s="22" t="str">
        <f>IF($A70="","",Employees!B68)</f>
        <v/>
      </c>
      <c r="C70" s="23"/>
      <c r="D70" s="24" t="str">
        <f>IF($A70="","",ROUND(N(Employees!I68)*N($C70)/Setup!$B$6,0))</f>
        <v/>
      </c>
      <c r="E70" s="24" t="str">
        <f>IF($A70="","",ROUND(N(Employees!J68)*N($C70)/Setup!$B$6,0))</f>
        <v/>
      </c>
      <c r="F70" s="24" t="str">
        <f>IF($A70="","",ROUND(N(Employees!K68)*N($C70)/Setup!$B$6,0))</f>
        <v/>
      </c>
      <c r="G70" s="24" t="str">
        <f t="shared" ref="G70:G101" si="9">IF($A70="","",D70+E70+F70)</f>
        <v/>
      </c>
      <c r="H70" s="24" t="str">
        <f>IF($A70="","",IF(Setup!$B$7="Yes",ROUND(MIN(D70,15000)*12%,0),0))</f>
        <v/>
      </c>
      <c r="I70" s="24" t="str">
        <f>IF($A70="","",IF(AND(Setup!$B$8="Yes",G70&gt;0,G70&lt;=21000),ROUNDUP(G70*0.75%,0),0))</f>
        <v/>
      </c>
      <c r="J70" s="19"/>
      <c r="K70" s="19"/>
      <c r="L70" s="19"/>
      <c r="M70" s="24" t="str">
        <f t="shared" ref="M70:M101" si="10">IF($A70="","",H70+I70+N(J70)+N(K70)+N(L70))</f>
        <v/>
      </c>
      <c r="N70" s="25" t="str">
        <f t="shared" ref="N70:N101" si="11">IF($A70="","",G70-M70)</f>
        <v/>
      </c>
      <c r="O70" s="24" t="str">
        <f>IF($A70="","",IF(Setup!$B$7="Yes",ROUND(MIN(D70,15000)*12%,0),0))</f>
        <v/>
      </c>
      <c r="P70" s="24" t="str">
        <f>IF($A70="","",IF(AND(Setup!$B$8="Yes",G70&gt;0,G70&lt;=21000),ROUNDUP(G70*3.25%,0),0))</f>
        <v/>
      </c>
      <c r="Q70" s="24" t="str">
        <f t="shared" ref="Q70:Q101" si="12">IF($A70="","",G70+O70+P70)</f>
        <v/>
      </c>
    </row>
    <row r="71" spans="1:17" x14ac:dyDescent="0.3">
      <c r="A71" s="22" t="str">
        <f>IF(Employees!A69="","",Employees!A69)</f>
        <v/>
      </c>
      <c r="B71" s="22" t="str">
        <f>IF($A71="","",Employees!B69)</f>
        <v/>
      </c>
      <c r="C71" s="23"/>
      <c r="D71" s="24" t="str">
        <f>IF($A71="","",ROUND(N(Employees!I69)*N($C71)/Setup!$B$6,0))</f>
        <v/>
      </c>
      <c r="E71" s="24" t="str">
        <f>IF($A71="","",ROUND(N(Employees!J69)*N($C71)/Setup!$B$6,0))</f>
        <v/>
      </c>
      <c r="F71" s="24" t="str">
        <f>IF($A71="","",ROUND(N(Employees!K69)*N($C71)/Setup!$B$6,0))</f>
        <v/>
      </c>
      <c r="G71" s="24" t="str">
        <f t="shared" si="9"/>
        <v/>
      </c>
      <c r="H71" s="24" t="str">
        <f>IF($A71="","",IF(Setup!$B$7="Yes",ROUND(MIN(D71,15000)*12%,0),0))</f>
        <v/>
      </c>
      <c r="I71" s="24" t="str">
        <f>IF($A71="","",IF(AND(Setup!$B$8="Yes",G71&gt;0,G71&lt;=21000),ROUNDUP(G71*0.75%,0),0))</f>
        <v/>
      </c>
      <c r="J71" s="19"/>
      <c r="K71" s="19"/>
      <c r="L71" s="19"/>
      <c r="M71" s="24" t="str">
        <f t="shared" si="10"/>
        <v/>
      </c>
      <c r="N71" s="25" t="str">
        <f t="shared" si="11"/>
        <v/>
      </c>
      <c r="O71" s="24" t="str">
        <f>IF($A71="","",IF(Setup!$B$7="Yes",ROUND(MIN(D71,15000)*12%,0),0))</f>
        <v/>
      </c>
      <c r="P71" s="24" t="str">
        <f>IF($A71="","",IF(AND(Setup!$B$8="Yes",G71&gt;0,G71&lt;=21000),ROUNDUP(G71*3.25%,0),0))</f>
        <v/>
      </c>
      <c r="Q71" s="24" t="str">
        <f t="shared" si="12"/>
        <v/>
      </c>
    </row>
    <row r="72" spans="1:17" x14ac:dyDescent="0.3">
      <c r="A72" s="22" t="str">
        <f>IF(Employees!A70="","",Employees!A70)</f>
        <v/>
      </c>
      <c r="B72" s="22" t="str">
        <f>IF($A72="","",Employees!B70)</f>
        <v/>
      </c>
      <c r="C72" s="23"/>
      <c r="D72" s="24" t="str">
        <f>IF($A72="","",ROUND(N(Employees!I70)*N($C72)/Setup!$B$6,0))</f>
        <v/>
      </c>
      <c r="E72" s="24" t="str">
        <f>IF($A72="","",ROUND(N(Employees!J70)*N($C72)/Setup!$B$6,0))</f>
        <v/>
      </c>
      <c r="F72" s="24" t="str">
        <f>IF($A72="","",ROUND(N(Employees!K70)*N($C72)/Setup!$B$6,0))</f>
        <v/>
      </c>
      <c r="G72" s="24" t="str">
        <f t="shared" si="9"/>
        <v/>
      </c>
      <c r="H72" s="24" t="str">
        <f>IF($A72="","",IF(Setup!$B$7="Yes",ROUND(MIN(D72,15000)*12%,0),0))</f>
        <v/>
      </c>
      <c r="I72" s="24" t="str">
        <f>IF($A72="","",IF(AND(Setup!$B$8="Yes",G72&gt;0,G72&lt;=21000),ROUNDUP(G72*0.75%,0),0))</f>
        <v/>
      </c>
      <c r="J72" s="19"/>
      <c r="K72" s="19"/>
      <c r="L72" s="19"/>
      <c r="M72" s="24" t="str">
        <f t="shared" si="10"/>
        <v/>
      </c>
      <c r="N72" s="25" t="str">
        <f t="shared" si="11"/>
        <v/>
      </c>
      <c r="O72" s="24" t="str">
        <f>IF($A72="","",IF(Setup!$B$7="Yes",ROUND(MIN(D72,15000)*12%,0),0))</f>
        <v/>
      </c>
      <c r="P72" s="24" t="str">
        <f>IF($A72="","",IF(AND(Setup!$B$8="Yes",G72&gt;0,G72&lt;=21000),ROUNDUP(G72*3.25%,0),0))</f>
        <v/>
      </c>
      <c r="Q72" s="24" t="str">
        <f t="shared" si="12"/>
        <v/>
      </c>
    </row>
    <row r="73" spans="1:17" x14ac:dyDescent="0.3">
      <c r="A73" s="22" t="str">
        <f>IF(Employees!A71="","",Employees!A71)</f>
        <v/>
      </c>
      <c r="B73" s="22" t="str">
        <f>IF($A73="","",Employees!B71)</f>
        <v/>
      </c>
      <c r="C73" s="23"/>
      <c r="D73" s="24" t="str">
        <f>IF($A73="","",ROUND(N(Employees!I71)*N($C73)/Setup!$B$6,0))</f>
        <v/>
      </c>
      <c r="E73" s="24" t="str">
        <f>IF($A73="","",ROUND(N(Employees!J71)*N($C73)/Setup!$B$6,0))</f>
        <v/>
      </c>
      <c r="F73" s="24" t="str">
        <f>IF($A73="","",ROUND(N(Employees!K71)*N($C73)/Setup!$B$6,0))</f>
        <v/>
      </c>
      <c r="G73" s="24" t="str">
        <f t="shared" si="9"/>
        <v/>
      </c>
      <c r="H73" s="24" t="str">
        <f>IF($A73="","",IF(Setup!$B$7="Yes",ROUND(MIN(D73,15000)*12%,0),0))</f>
        <v/>
      </c>
      <c r="I73" s="24" t="str">
        <f>IF($A73="","",IF(AND(Setup!$B$8="Yes",G73&gt;0,G73&lt;=21000),ROUNDUP(G73*0.75%,0),0))</f>
        <v/>
      </c>
      <c r="J73" s="19"/>
      <c r="K73" s="19"/>
      <c r="L73" s="19"/>
      <c r="M73" s="24" t="str">
        <f t="shared" si="10"/>
        <v/>
      </c>
      <c r="N73" s="25" t="str">
        <f t="shared" si="11"/>
        <v/>
      </c>
      <c r="O73" s="24" t="str">
        <f>IF($A73="","",IF(Setup!$B$7="Yes",ROUND(MIN(D73,15000)*12%,0),0))</f>
        <v/>
      </c>
      <c r="P73" s="24" t="str">
        <f>IF($A73="","",IF(AND(Setup!$B$8="Yes",G73&gt;0,G73&lt;=21000),ROUNDUP(G73*3.25%,0),0))</f>
        <v/>
      </c>
      <c r="Q73" s="24" t="str">
        <f t="shared" si="12"/>
        <v/>
      </c>
    </row>
    <row r="74" spans="1:17" x14ac:dyDescent="0.3">
      <c r="A74" s="22" t="str">
        <f>IF(Employees!A72="","",Employees!A72)</f>
        <v/>
      </c>
      <c r="B74" s="22" t="str">
        <f>IF($A74="","",Employees!B72)</f>
        <v/>
      </c>
      <c r="C74" s="23"/>
      <c r="D74" s="24" t="str">
        <f>IF($A74="","",ROUND(N(Employees!I72)*N($C74)/Setup!$B$6,0))</f>
        <v/>
      </c>
      <c r="E74" s="24" t="str">
        <f>IF($A74="","",ROUND(N(Employees!J72)*N($C74)/Setup!$B$6,0))</f>
        <v/>
      </c>
      <c r="F74" s="24" t="str">
        <f>IF($A74="","",ROUND(N(Employees!K72)*N($C74)/Setup!$B$6,0))</f>
        <v/>
      </c>
      <c r="G74" s="24" t="str">
        <f t="shared" si="9"/>
        <v/>
      </c>
      <c r="H74" s="24" t="str">
        <f>IF($A74="","",IF(Setup!$B$7="Yes",ROUND(MIN(D74,15000)*12%,0),0))</f>
        <v/>
      </c>
      <c r="I74" s="24" t="str">
        <f>IF($A74="","",IF(AND(Setup!$B$8="Yes",G74&gt;0,G74&lt;=21000),ROUNDUP(G74*0.75%,0),0))</f>
        <v/>
      </c>
      <c r="J74" s="19"/>
      <c r="K74" s="19"/>
      <c r="L74" s="19"/>
      <c r="M74" s="24" t="str">
        <f t="shared" si="10"/>
        <v/>
      </c>
      <c r="N74" s="25" t="str">
        <f t="shared" si="11"/>
        <v/>
      </c>
      <c r="O74" s="24" t="str">
        <f>IF($A74="","",IF(Setup!$B$7="Yes",ROUND(MIN(D74,15000)*12%,0),0))</f>
        <v/>
      </c>
      <c r="P74" s="24" t="str">
        <f>IF($A74="","",IF(AND(Setup!$B$8="Yes",G74&gt;0,G74&lt;=21000),ROUNDUP(G74*3.25%,0),0))</f>
        <v/>
      </c>
      <c r="Q74" s="24" t="str">
        <f t="shared" si="12"/>
        <v/>
      </c>
    </row>
    <row r="75" spans="1:17" x14ac:dyDescent="0.3">
      <c r="A75" s="22" t="str">
        <f>IF(Employees!A73="","",Employees!A73)</f>
        <v/>
      </c>
      <c r="B75" s="22" t="str">
        <f>IF($A75="","",Employees!B73)</f>
        <v/>
      </c>
      <c r="C75" s="23"/>
      <c r="D75" s="24" t="str">
        <f>IF($A75="","",ROUND(N(Employees!I73)*N($C75)/Setup!$B$6,0))</f>
        <v/>
      </c>
      <c r="E75" s="24" t="str">
        <f>IF($A75="","",ROUND(N(Employees!J73)*N($C75)/Setup!$B$6,0))</f>
        <v/>
      </c>
      <c r="F75" s="24" t="str">
        <f>IF($A75="","",ROUND(N(Employees!K73)*N($C75)/Setup!$B$6,0))</f>
        <v/>
      </c>
      <c r="G75" s="24" t="str">
        <f t="shared" si="9"/>
        <v/>
      </c>
      <c r="H75" s="24" t="str">
        <f>IF($A75="","",IF(Setup!$B$7="Yes",ROUND(MIN(D75,15000)*12%,0),0))</f>
        <v/>
      </c>
      <c r="I75" s="24" t="str">
        <f>IF($A75="","",IF(AND(Setup!$B$8="Yes",G75&gt;0,G75&lt;=21000),ROUNDUP(G75*0.75%,0),0))</f>
        <v/>
      </c>
      <c r="J75" s="19"/>
      <c r="K75" s="19"/>
      <c r="L75" s="19"/>
      <c r="M75" s="24" t="str">
        <f t="shared" si="10"/>
        <v/>
      </c>
      <c r="N75" s="25" t="str">
        <f t="shared" si="11"/>
        <v/>
      </c>
      <c r="O75" s="24" t="str">
        <f>IF($A75="","",IF(Setup!$B$7="Yes",ROUND(MIN(D75,15000)*12%,0),0))</f>
        <v/>
      </c>
      <c r="P75" s="24" t="str">
        <f>IF($A75="","",IF(AND(Setup!$B$8="Yes",G75&gt;0,G75&lt;=21000),ROUNDUP(G75*3.25%,0),0))</f>
        <v/>
      </c>
      <c r="Q75" s="24" t="str">
        <f t="shared" si="12"/>
        <v/>
      </c>
    </row>
    <row r="76" spans="1:17" x14ac:dyDescent="0.3">
      <c r="A76" s="22" t="str">
        <f>IF(Employees!A74="","",Employees!A74)</f>
        <v/>
      </c>
      <c r="B76" s="22" t="str">
        <f>IF($A76="","",Employees!B74)</f>
        <v/>
      </c>
      <c r="C76" s="23"/>
      <c r="D76" s="24" t="str">
        <f>IF($A76="","",ROUND(N(Employees!I74)*N($C76)/Setup!$B$6,0))</f>
        <v/>
      </c>
      <c r="E76" s="24" t="str">
        <f>IF($A76="","",ROUND(N(Employees!J74)*N($C76)/Setup!$B$6,0))</f>
        <v/>
      </c>
      <c r="F76" s="24" t="str">
        <f>IF($A76="","",ROUND(N(Employees!K74)*N($C76)/Setup!$B$6,0))</f>
        <v/>
      </c>
      <c r="G76" s="24" t="str">
        <f t="shared" si="9"/>
        <v/>
      </c>
      <c r="H76" s="24" t="str">
        <f>IF($A76="","",IF(Setup!$B$7="Yes",ROUND(MIN(D76,15000)*12%,0),0))</f>
        <v/>
      </c>
      <c r="I76" s="24" t="str">
        <f>IF($A76="","",IF(AND(Setup!$B$8="Yes",G76&gt;0,G76&lt;=21000),ROUNDUP(G76*0.75%,0),0))</f>
        <v/>
      </c>
      <c r="J76" s="19"/>
      <c r="K76" s="19"/>
      <c r="L76" s="19"/>
      <c r="M76" s="24" t="str">
        <f t="shared" si="10"/>
        <v/>
      </c>
      <c r="N76" s="25" t="str">
        <f t="shared" si="11"/>
        <v/>
      </c>
      <c r="O76" s="24" t="str">
        <f>IF($A76="","",IF(Setup!$B$7="Yes",ROUND(MIN(D76,15000)*12%,0),0))</f>
        <v/>
      </c>
      <c r="P76" s="24" t="str">
        <f>IF($A76="","",IF(AND(Setup!$B$8="Yes",G76&gt;0,G76&lt;=21000),ROUNDUP(G76*3.25%,0),0))</f>
        <v/>
      </c>
      <c r="Q76" s="24" t="str">
        <f t="shared" si="12"/>
        <v/>
      </c>
    </row>
    <row r="77" spans="1:17" x14ac:dyDescent="0.3">
      <c r="A77" s="22" t="str">
        <f>IF(Employees!A75="","",Employees!A75)</f>
        <v/>
      </c>
      <c r="B77" s="22" t="str">
        <f>IF($A77="","",Employees!B75)</f>
        <v/>
      </c>
      <c r="C77" s="23"/>
      <c r="D77" s="24" t="str">
        <f>IF($A77="","",ROUND(N(Employees!I75)*N($C77)/Setup!$B$6,0))</f>
        <v/>
      </c>
      <c r="E77" s="24" t="str">
        <f>IF($A77="","",ROUND(N(Employees!J75)*N($C77)/Setup!$B$6,0))</f>
        <v/>
      </c>
      <c r="F77" s="24" t="str">
        <f>IF($A77="","",ROUND(N(Employees!K75)*N($C77)/Setup!$B$6,0))</f>
        <v/>
      </c>
      <c r="G77" s="24" t="str">
        <f t="shared" si="9"/>
        <v/>
      </c>
      <c r="H77" s="24" t="str">
        <f>IF($A77="","",IF(Setup!$B$7="Yes",ROUND(MIN(D77,15000)*12%,0),0))</f>
        <v/>
      </c>
      <c r="I77" s="24" t="str">
        <f>IF($A77="","",IF(AND(Setup!$B$8="Yes",G77&gt;0,G77&lt;=21000),ROUNDUP(G77*0.75%,0),0))</f>
        <v/>
      </c>
      <c r="J77" s="19"/>
      <c r="K77" s="19"/>
      <c r="L77" s="19"/>
      <c r="M77" s="24" t="str">
        <f t="shared" si="10"/>
        <v/>
      </c>
      <c r="N77" s="25" t="str">
        <f t="shared" si="11"/>
        <v/>
      </c>
      <c r="O77" s="24" t="str">
        <f>IF($A77="","",IF(Setup!$B$7="Yes",ROUND(MIN(D77,15000)*12%,0),0))</f>
        <v/>
      </c>
      <c r="P77" s="24" t="str">
        <f>IF($A77="","",IF(AND(Setup!$B$8="Yes",G77&gt;0,G77&lt;=21000),ROUNDUP(G77*3.25%,0),0))</f>
        <v/>
      </c>
      <c r="Q77" s="24" t="str">
        <f t="shared" si="12"/>
        <v/>
      </c>
    </row>
    <row r="78" spans="1:17" x14ac:dyDescent="0.3">
      <c r="A78" s="22" t="str">
        <f>IF(Employees!A76="","",Employees!A76)</f>
        <v/>
      </c>
      <c r="B78" s="22" t="str">
        <f>IF($A78="","",Employees!B76)</f>
        <v/>
      </c>
      <c r="C78" s="23"/>
      <c r="D78" s="24" t="str">
        <f>IF($A78="","",ROUND(N(Employees!I76)*N($C78)/Setup!$B$6,0))</f>
        <v/>
      </c>
      <c r="E78" s="24" t="str">
        <f>IF($A78="","",ROUND(N(Employees!J76)*N($C78)/Setup!$B$6,0))</f>
        <v/>
      </c>
      <c r="F78" s="24" t="str">
        <f>IF($A78="","",ROUND(N(Employees!K76)*N($C78)/Setup!$B$6,0))</f>
        <v/>
      </c>
      <c r="G78" s="24" t="str">
        <f t="shared" si="9"/>
        <v/>
      </c>
      <c r="H78" s="24" t="str">
        <f>IF($A78="","",IF(Setup!$B$7="Yes",ROUND(MIN(D78,15000)*12%,0),0))</f>
        <v/>
      </c>
      <c r="I78" s="24" t="str">
        <f>IF($A78="","",IF(AND(Setup!$B$8="Yes",G78&gt;0,G78&lt;=21000),ROUNDUP(G78*0.75%,0),0))</f>
        <v/>
      </c>
      <c r="J78" s="19"/>
      <c r="K78" s="19"/>
      <c r="L78" s="19"/>
      <c r="M78" s="24" t="str">
        <f t="shared" si="10"/>
        <v/>
      </c>
      <c r="N78" s="25" t="str">
        <f t="shared" si="11"/>
        <v/>
      </c>
      <c r="O78" s="24" t="str">
        <f>IF($A78="","",IF(Setup!$B$7="Yes",ROUND(MIN(D78,15000)*12%,0),0))</f>
        <v/>
      </c>
      <c r="P78" s="24" t="str">
        <f>IF($A78="","",IF(AND(Setup!$B$8="Yes",G78&gt;0,G78&lt;=21000),ROUNDUP(G78*3.25%,0),0))</f>
        <v/>
      </c>
      <c r="Q78" s="24" t="str">
        <f t="shared" si="12"/>
        <v/>
      </c>
    </row>
    <row r="79" spans="1:17" x14ac:dyDescent="0.3">
      <c r="A79" s="22" t="str">
        <f>IF(Employees!A77="","",Employees!A77)</f>
        <v/>
      </c>
      <c r="B79" s="22" t="str">
        <f>IF($A79="","",Employees!B77)</f>
        <v/>
      </c>
      <c r="C79" s="23"/>
      <c r="D79" s="24" t="str">
        <f>IF($A79="","",ROUND(N(Employees!I77)*N($C79)/Setup!$B$6,0))</f>
        <v/>
      </c>
      <c r="E79" s="24" t="str">
        <f>IF($A79="","",ROUND(N(Employees!J77)*N($C79)/Setup!$B$6,0))</f>
        <v/>
      </c>
      <c r="F79" s="24" t="str">
        <f>IF($A79="","",ROUND(N(Employees!K77)*N($C79)/Setup!$B$6,0))</f>
        <v/>
      </c>
      <c r="G79" s="24" t="str">
        <f t="shared" si="9"/>
        <v/>
      </c>
      <c r="H79" s="24" t="str">
        <f>IF($A79="","",IF(Setup!$B$7="Yes",ROUND(MIN(D79,15000)*12%,0),0))</f>
        <v/>
      </c>
      <c r="I79" s="24" t="str">
        <f>IF($A79="","",IF(AND(Setup!$B$8="Yes",G79&gt;0,G79&lt;=21000),ROUNDUP(G79*0.75%,0),0))</f>
        <v/>
      </c>
      <c r="J79" s="19"/>
      <c r="K79" s="19"/>
      <c r="L79" s="19"/>
      <c r="M79" s="24" t="str">
        <f t="shared" si="10"/>
        <v/>
      </c>
      <c r="N79" s="25" t="str">
        <f t="shared" si="11"/>
        <v/>
      </c>
      <c r="O79" s="24" t="str">
        <f>IF($A79="","",IF(Setup!$B$7="Yes",ROUND(MIN(D79,15000)*12%,0),0))</f>
        <v/>
      </c>
      <c r="P79" s="24" t="str">
        <f>IF($A79="","",IF(AND(Setup!$B$8="Yes",G79&gt;0,G79&lt;=21000),ROUNDUP(G79*3.25%,0),0))</f>
        <v/>
      </c>
      <c r="Q79" s="24" t="str">
        <f t="shared" si="12"/>
        <v/>
      </c>
    </row>
    <row r="80" spans="1:17" x14ac:dyDescent="0.3">
      <c r="A80" s="22" t="str">
        <f>IF(Employees!A78="","",Employees!A78)</f>
        <v/>
      </c>
      <c r="B80" s="22" t="str">
        <f>IF($A80="","",Employees!B78)</f>
        <v/>
      </c>
      <c r="C80" s="23"/>
      <c r="D80" s="24" t="str">
        <f>IF($A80="","",ROUND(N(Employees!I78)*N($C80)/Setup!$B$6,0))</f>
        <v/>
      </c>
      <c r="E80" s="24" t="str">
        <f>IF($A80="","",ROUND(N(Employees!J78)*N($C80)/Setup!$B$6,0))</f>
        <v/>
      </c>
      <c r="F80" s="24" t="str">
        <f>IF($A80="","",ROUND(N(Employees!K78)*N($C80)/Setup!$B$6,0))</f>
        <v/>
      </c>
      <c r="G80" s="24" t="str">
        <f t="shared" si="9"/>
        <v/>
      </c>
      <c r="H80" s="24" t="str">
        <f>IF($A80="","",IF(Setup!$B$7="Yes",ROUND(MIN(D80,15000)*12%,0),0))</f>
        <v/>
      </c>
      <c r="I80" s="24" t="str">
        <f>IF($A80="","",IF(AND(Setup!$B$8="Yes",G80&gt;0,G80&lt;=21000),ROUNDUP(G80*0.75%,0),0))</f>
        <v/>
      </c>
      <c r="J80" s="19"/>
      <c r="K80" s="19"/>
      <c r="L80" s="19"/>
      <c r="M80" s="24" t="str">
        <f t="shared" si="10"/>
        <v/>
      </c>
      <c r="N80" s="25" t="str">
        <f t="shared" si="11"/>
        <v/>
      </c>
      <c r="O80" s="24" t="str">
        <f>IF($A80="","",IF(Setup!$B$7="Yes",ROUND(MIN(D80,15000)*12%,0),0))</f>
        <v/>
      </c>
      <c r="P80" s="24" t="str">
        <f>IF($A80="","",IF(AND(Setup!$B$8="Yes",G80&gt;0,G80&lt;=21000),ROUNDUP(G80*3.25%,0),0))</f>
        <v/>
      </c>
      <c r="Q80" s="24" t="str">
        <f t="shared" si="12"/>
        <v/>
      </c>
    </row>
    <row r="81" spans="1:17" x14ac:dyDescent="0.3">
      <c r="A81" s="22" t="str">
        <f>IF(Employees!A79="","",Employees!A79)</f>
        <v/>
      </c>
      <c r="B81" s="22" t="str">
        <f>IF($A81="","",Employees!B79)</f>
        <v/>
      </c>
      <c r="C81" s="23"/>
      <c r="D81" s="24" t="str">
        <f>IF($A81="","",ROUND(N(Employees!I79)*N($C81)/Setup!$B$6,0))</f>
        <v/>
      </c>
      <c r="E81" s="24" t="str">
        <f>IF($A81="","",ROUND(N(Employees!J79)*N($C81)/Setup!$B$6,0))</f>
        <v/>
      </c>
      <c r="F81" s="24" t="str">
        <f>IF($A81="","",ROUND(N(Employees!K79)*N($C81)/Setup!$B$6,0))</f>
        <v/>
      </c>
      <c r="G81" s="24" t="str">
        <f t="shared" si="9"/>
        <v/>
      </c>
      <c r="H81" s="24" t="str">
        <f>IF($A81="","",IF(Setup!$B$7="Yes",ROUND(MIN(D81,15000)*12%,0),0))</f>
        <v/>
      </c>
      <c r="I81" s="24" t="str">
        <f>IF($A81="","",IF(AND(Setup!$B$8="Yes",G81&gt;0,G81&lt;=21000),ROUNDUP(G81*0.75%,0),0))</f>
        <v/>
      </c>
      <c r="J81" s="19"/>
      <c r="K81" s="19"/>
      <c r="L81" s="19"/>
      <c r="M81" s="24" t="str">
        <f t="shared" si="10"/>
        <v/>
      </c>
      <c r="N81" s="25" t="str">
        <f t="shared" si="11"/>
        <v/>
      </c>
      <c r="O81" s="24" t="str">
        <f>IF($A81="","",IF(Setup!$B$7="Yes",ROUND(MIN(D81,15000)*12%,0),0))</f>
        <v/>
      </c>
      <c r="P81" s="24" t="str">
        <f>IF($A81="","",IF(AND(Setup!$B$8="Yes",G81&gt;0,G81&lt;=21000),ROUNDUP(G81*3.25%,0),0))</f>
        <v/>
      </c>
      <c r="Q81" s="24" t="str">
        <f t="shared" si="12"/>
        <v/>
      </c>
    </row>
    <row r="82" spans="1:17" x14ac:dyDescent="0.3">
      <c r="A82" s="22" t="str">
        <f>IF(Employees!A80="","",Employees!A80)</f>
        <v/>
      </c>
      <c r="B82" s="22" t="str">
        <f>IF($A82="","",Employees!B80)</f>
        <v/>
      </c>
      <c r="C82" s="23"/>
      <c r="D82" s="24" t="str">
        <f>IF($A82="","",ROUND(N(Employees!I80)*N($C82)/Setup!$B$6,0))</f>
        <v/>
      </c>
      <c r="E82" s="24" t="str">
        <f>IF($A82="","",ROUND(N(Employees!J80)*N($C82)/Setup!$B$6,0))</f>
        <v/>
      </c>
      <c r="F82" s="24" t="str">
        <f>IF($A82="","",ROUND(N(Employees!K80)*N($C82)/Setup!$B$6,0))</f>
        <v/>
      </c>
      <c r="G82" s="24" t="str">
        <f t="shared" si="9"/>
        <v/>
      </c>
      <c r="H82" s="24" t="str">
        <f>IF($A82="","",IF(Setup!$B$7="Yes",ROUND(MIN(D82,15000)*12%,0),0))</f>
        <v/>
      </c>
      <c r="I82" s="24" t="str">
        <f>IF($A82="","",IF(AND(Setup!$B$8="Yes",G82&gt;0,G82&lt;=21000),ROUNDUP(G82*0.75%,0),0))</f>
        <v/>
      </c>
      <c r="J82" s="19"/>
      <c r="K82" s="19"/>
      <c r="L82" s="19"/>
      <c r="M82" s="24" t="str">
        <f t="shared" si="10"/>
        <v/>
      </c>
      <c r="N82" s="25" t="str">
        <f t="shared" si="11"/>
        <v/>
      </c>
      <c r="O82" s="24" t="str">
        <f>IF($A82="","",IF(Setup!$B$7="Yes",ROUND(MIN(D82,15000)*12%,0),0))</f>
        <v/>
      </c>
      <c r="P82" s="24" t="str">
        <f>IF($A82="","",IF(AND(Setup!$B$8="Yes",G82&gt;0,G82&lt;=21000),ROUNDUP(G82*3.25%,0),0))</f>
        <v/>
      </c>
      <c r="Q82" s="24" t="str">
        <f t="shared" si="12"/>
        <v/>
      </c>
    </row>
    <row r="83" spans="1:17" x14ac:dyDescent="0.3">
      <c r="A83" s="22" t="str">
        <f>IF(Employees!A81="","",Employees!A81)</f>
        <v/>
      </c>
      <c r="B83" s="22" t="str">
        <f>IF($A83="","",Employees!B81)</f>
        <v/>
      </c>
      <c r="C83" s="23"/>
      <c r="D83" s="24" t="str">
        <f>IF($A83="","",ROUND(N(Employees!I81)*N($C83)/Setup!$B$6,0))</f>
        <v/>
      </c>
      <c r="E83" s="24" t="str">
        <f>IF($A83="","",ROUND(N(Employees!J81)*N($C83)/Setup!$B$6,0))</f>
        <v/>
      </c>
      <c r="F83" s="24" t="str">
        <f>IF($A83="","",ROUND(N(Employees!K81)*N($C83)/Setup!$B$6,0))</f>
        <v/>
      </c>
      <c r="G83" s="24" t="str">
        <f t="shared" si="9"/>
        <v/>
      </c>
      <c r="H83" s="24" t="str">
        <f>IF($A83="","",IF(Setup!$B$7="Yes",ROUND(MIN(D83,15000)*12%,0),0))</f>
        <v/>
      </c>
      <c r="I83" s="24" t="str">
        <f>IF($A83="","",IF(AND(Setup!$B$8="Yes",G83&gt;0,G83&lt;=21000),ROUNDUP(G83*0.75%,0),0))</f>
        <v/>
      </c>
      <c r="J83" s="19"/>
      <c r="K83" s="19"/>
      <c r="L83" s="19"/>
      <c r="M83" s="24" t="str">
        <f t="shared" si="10"/>
        <v/>
      </c>
      <c r="N83" s="25" t="str">
        <f t="shared" si="11"/>
        <v/>
      </c>
      <c r="O83" s="24" t="str">
        <f>IF($A83="","",IF(Setup!$B$7="Yes",ROUND(MIN(D83,15000)*12%,0),0))</f>
        <v/>
      </c>
      <c r="P83" s="24" t="str">
        <f>IF($A83="","",IF(AND(Setup!$B$8="Yes",G83&gt;0,G83&lt;=21000),ROUNDUP(G83*3.25%,0),0))</f>
        <v/>
      </c>
      <c r="Q83" s="24" t="str">
        <f t="shared" si="12"/>
        <v/>
      </c>
    </row>
    <row r="84" spans="1:17" x14ac:dyDescent="0.3">
      <c r="A84" s="22" t="str">
        <f>IF(Employees!A82="","",Employees!A82)</f>
        <v/>
      </c>
      <c r="B84" s="22" t="str">
        <f>IF($A84="","",Employees!B82)</f>
        <v/>
      </c>
      <c r="C84" s="23"/>
      <c r="D84" s="24" t="str">
        <f>IF($A84="","",ROUND(N(Employees!I82)*N($C84)/Setup!$B$6,0))</f>
        <v/>
      </c>
      <c r="E84" s="24" t="str">
        <f>IF($A84="","",ROUND(N(Employees!J82)*N($C84)/Setup!$B$6,0))</f>
        <v/>
      </c>
      <c r="F84" s="24" t="str">
        <f>IF($A84="","",ROUND(N(Employees!K82)*N($C84)/Setup!$B$6,0))</f>
        <v/>
      </c>
      <c r="G84" s="24" t="str">
        <f t="shared" si="9"/>
        <v/>
      </c>
      <c r="H84" s="24" t="str">
        <f>IF($A84="","",IF(Setup!$B$7="Yes",ROUND(MIN(D84,15000)*12%,0),0))</f>
        <v/>
      </c>
      <c r="I84" s="24" t="str">
        <f>IF($A84="","",IF(AND(Setup!$B$8="Yes",G84&gt;0,G84&lt;=21000),ROUNDUP(G84*0.75%,0),0))</f>
        <v/>
      </c>
      <c r="J84" s="19"/>
      <c r="K84" s="19"/>
      <c r="L84" s="19"/>
      <c r="M84" s="24" t="str">
        <f t="shared" si="10"/>
        <v/>
      </c>
      <c r="N84" s="25" t="str">
        <f t="shared" si="11"/>
        <v/>
      </c>
      <c r="O84" s="24" t="str">
        <f>IF($A84="","",IF(Setup!$B$7="Yes",ROUND(MIN(D84,15000)*12%,0),0))</f>
        <v/>
      </c>
      <c r="P84" s="24" t="str">
        <f>IF($A84="","",IF(AND(Setup!$B$8="Yes",G84&gt;0,G84&lt;=21000),ROUNDUP(G84*3.25%,0),0))</f>
        <v/>
      </c>
      <c r="Q84" s="24" t="str">
        <f t="shared" si="12"/>
        <v/>
      </c>
    </row>
    <row r="85" spans="1:17" x14ac:dyDescent="0.3">
      <c r="A85" s="22" t="str">
        <f>IF(Employees!A83="","",Employees!A83)</f>
        <v/>
      </c>
      <c r="B85" s="22" t="str">
        <f>IF($A85="","",Employees!B83)</f>
        <v/>
      </c>
      <c r="C85" s="23"/>
      <c r="D85" s="24" t="str">
        <f>IF($A85="","",ROUND(N(Employees!I83)*N($C85)/Setup!$B$6,0))</f>
        <v/>
      </c>
      <c r="E85" s="24" t="str">
        <f>IF($A85="","",ROUND(N(Employees!J83)*N($C85)/Setup!$B$6,0))</f>
        <v/>
      </c>
      <c r="F85" s="24" t="str">
        <f>IF($A85="","",ROUND(N(Employees!K83)*N($C85)/Setup!$B$6,0))</f>
        <v/>
      </c>
      <c r="G85" s="24" t="str">
        <f t="shared" si="9"/>
        <v/>
      </c>
      <c r="H85" s="24" t="str">
        <f>IF($A85="","",IF(Setup!$B$7="Yes",ROUND(MIN(D85,15000)*12%,0),0))</f>
        <v/>
      </c>
      <c r="I85" s="24" t="str">
        <f>IF($A85="","",IF(AND(Setup!$B$8="Yes",G85&gt;0,G85&lt;=21000),ROUNDUP(G85*0.75%,0),0))</f>
        <v/>
      </c>
      <c r="J85" s="19"/>
      <c r="K85" s="19"/>
      <c r="L85" s="19"/>
      <c r="M85" s="24" t="str">
        <f t="shared" si="10"/>
        <v/>
      </c>
      <c r="N85" s="25" t="str">
        <f t="shared" si="11"/>
        <v/>
      </c>
      <c r="O85" s="24" t="str">
        <f>IF($A85="","",IF(Setup!$B$7="Yes",ROUND(MIN(D85,15000)*12%,0),0))</f>
        <v/>
      </c>
      <c r="P85" s="24" t="str">
        <f>IF($A85="","",IF(AND(Setup!$B$8="Yes",G85&gt;0,G85&lt;=21000),ROUNDUP(G85*3.25%,0),0))</f>
        <v/>
      </c>
      <c r="Q85" s="24" t="str">
        <f t="shared" si="12"/>
        <v/>
      </c>
    </row>
    <row r="86" spans="1:17" x14ac:dyDescent="0.3">
      <c r="A86" s="22" t="str">
        <f>IF(Employees!A84="","",Employees!A84)</f>
        <v/>
      </c>
      <c r="B86" s="22" t="str">
        <f>IF($A86="","",Employees!B84)</f>
        <v/>
      </c>
      <c r="C86" s="23"/>
      <c r="D86" s="24" t="str">
        <f>IF($A86="","",ROUND(N(Employees!I84)*N($C86)/Setup!$B$6,0))</f>
        <v/>
      </c>
      <c r="E86" s="24" t="str">
        <f>IF($A86="","",ROUND(N(Employees!J84)*N($C86)/Setup!$B$6,0))</f>
        <v/>
      </c>
      <c r="F86" s="24" t="str">
        <f>IF($A86="","",ROUND(N(Employees!K84)*N($C86)/Setup!$B$6,0))</f>
        <v/>
      </c>
      <c r="G86" s="24" t="str">
        <f t="shared" si="9"/>
        <v/>
      </c>
      <c r="H86" s="24" t="str">
        <f>IF($A86="","",IF(Setup!$B$7="Yes",ROUND(MIN(D86,15000)*12%,0),0))</f>
        <v/>
      </c>
      <c r="I86" s="24" t="str">
        <f>IF($A86="","",IF(AND(Setup!$B$8="Yes",G86&gt;0,G86&lt;=21000),ROUNDUP(G86*0.75%,0),0))</f>
        <v/>
      </c>
      <c r="J86" s="19"/>
      <c r="K86" s="19"/>
      <c r="L86" s="19"/>
      <c r="M86" s="24" t="str">
        <f t="shared" si="10"/>
        <v/>
      </c>
      <c r="N86" s="25" t="str">
        <f t="shared" si="11"/>
        <v/>
      </c>
      <c r="O86" s="24" t="str">
        <f>IF($A86="","",IF(Setup!$B$7="Yes",ROUND(MIN(D86,15000)*12%,0),0))</f>
        <v/>
      </c>
      <c r="P86" s="24" t="str">
        <f>IF($A86="","",IF(AND(Setup!$B$8="Yes",G86&gt;0,G86&lt;=21000),ROUNDUP(G86*3.25%,0),0))</f>
        <v/>
      </c>
      <c r="Q86" s="24" t="str">
        <f t="shared" si="12"/>
        <v/>
      </c>
    </row>
    <row r="87" spans="1:17" x14ac:dyDescent="0.3">
      <c r="A87" s="22" t="str">
        <f>IF(Employees!A85="","",Employees!A85)</f>
        <v/>
      </c>
      <c r="B87" s="22" t="str">
        <f>IF($A87="","",Employees!B85)</f>
        <v/>
      </c>
      <c r="C87" s="23"/>
      <c r="D87" s="24" t="str">
        <f>IF($A87="","",ROUND(N(Employees!I85)*N($C87)/Setup!$B$6,0))</f>
        <v/>
      </c>
      <c r="E87" s="24" t="str">
        <f>IF($A87="","",ROUND(N(Employees!J85)*N($C87)/Setup!$B$6,0))</f>
        <v/>
      </c>
      <c r="F87" s="24" t="str">
        <f>IF($A87="","",ROUND(N(Employees!K85)*N($C87)/Setup!$B$6,0))</f>
        <v/>
      </c>
      <c r="G87" s="24" t="str">
        <f t="shared" si="9"/>
        <v/>
      </c>
      <c r="H87" s="24" t="str">
        <f>IF($A87="","",IF(Setup!$B$7="Yes",ROUND(MIN(D87,15000)*12%,0),0))</f>
        <v/>
      </c>
      <c r="I87" s="24" t="str">
        <f>IF($A87="","",IF(AND(Setup!$B$8="Yes",G87&gt;0,G87&lt;=21000),ROUNDUP(G87*0.75%,0),0))</f>
        <v/>
      </c>
      <c r="J87" s="19"/>
      <c r="K87" s="19"/>
      <c r="L87" s="19"/>
      <c r="M87" s="24" t="str">
        <f t="shared" si="10"/>
        <v/>
      </c>
      <c r="N87" s="25" t="str">
        <f t="shared" si="11"/>
        <v/>
      </c>
      <c r="O87" s="24" t="str">
        <f>IF($A87="","",IF(Setup!$B$7="Yes",ROUND(MIN(D87,15000)*12%,0),0))</f>
        <v/>
      </c>
      <c r="P87" s="24" t="str">
        <f>IF($A87="","",IF(AND(Setup!$B$8="Yes",G87&gt;0,G87&lt;=21000),ROUNDUP(G87*3.25%,0),0))</f>
        <v/>
      </c>
      <c r="Q87" s="24" t="str">
        <f t="shared" si="12"/>
        <v/>
      </c>
    </row>
    <row r="88" spans="1:17" x14ac:dyDescent="0.3">
      <c r="A88" s="22" t="str">
        <f>IF(Employees!A86="","",Employees!A86)</f>
        <v/>
      </c>
      <c r="B88" s="22" t="str">
        <f>IF($A88="","",Employees!B86)</f>
        <v/>
      </c>
      <c r="C88" s="23"/>
      <c r="D88" s="24" t="str">
        <f>IF($A88="","",ROUND(N(Employees!I86)*N($C88)/Setup!$B$6,0))</f>
        <v/>
      </c>
      <c r="E88" s="24" t="str">
        <f>IF($A88="","",ROUND(N(Employees!J86)*N($C88)/Setup!$B$6,0))</f>
        <v/>
      </c>
      <c r="F88" s="24" t="str">
        <f>IF($A88="","",ROUND(N(Employees!K86)*N($C88)/Setup!$B$6,0))</f>
        <v/>
      </c>
      <c r="G88" s="24" t="str">
        <f t="shared" si="9"/>
        <v/>
      </c>
      <c r="H88" s="24" t="str">
        <f>IF($A88="","",IF(Setup!$B$7="Yes",ROUND(MIN(D88,15000)*12%,0),0))</f>
        <v/>
      </c>
      <c r="I88" s="24" t="str">
        <f>IF($A88="","",IF(AND(Setup!$B$8="Yes",G88&gt;0,G88&lt;=21000),ROUNDUP(G88*0.75%,0),0))</f>
        <v/>
      </c>
      <c r="J88" s="19"/>
      <c r="K88" s="19"/>
      <c r="L88" s="19"/>
      <c r="M88" s="24" t="str">
        <f t="shared" si="10"/>
        <v/>
      </c>
      <c r="N88" s="25" t="str">
        <f t="shared" si="11"/>
        <v/>
      </c>
      <c r="O88" s="24" t="str">
        <f>IF($A88="","",IF(Setup!$B$7="Yes",ROUND(MIN(D88,15000)*12%,0),0))</f>
        <v/>
      </c>
      <c r="P88" s="24" t="str">
        <f>IF($A88="","",IF(AND(Setup!$B$8="Yes",G88&gt;0,G88&lt;=21000),ROUNDUP(G88*3.25%,0),0))</f>
        <v/>
      </c>
      <c r="Q88" s="24" t="str">
        <f t="shared" si="12"/>
        <v/>
      </c>
    </row>
    <row r="89" spans="1:17" x14ac:dyDescent="0.3">
      <c r="A89" s="22" t="str">
        <f>IF(Employees!A87="","",Employees!A87)</f>
        <v/>
      </c>
      <c r="B89" s="22" t="str">
        <f>IF($A89="","",Employees!B87)</f>
        <v/>
      </c>
      <c r="C89" s="23"/>
      <c r="D89" s="24" t="str">
        <f>IF($A89="","",ROUND(N(Employees!I87)*N($C89)/Setup!$B$6,0))</f>
        <v/>
      </c>
      <c r="E89" s="24" t="str">
        <f>IF($A89="","",ROUND(N(Employees!J87)*N($C89)/Setup!$B$6,0))</f>
        <v/>
      </c>
      <c r="F89" s="24" t="str">
        <f>IF($A89="","",ROUND(N(Employees!K87)*N($C89)/Setup!$B$6,0))</f>
        <v/>
      </c>
      <c r="G89" s="24" t="str">
        <f t="shared" si="9"/>
        <v/>
      </c>
      <c r="H89" s="24" t="str">
        <f>IF($A89="","",IF(Setup!$B$7="Yes",ROUND(MIN(D89,15000)*12%,0),0))</f>
        <v/>
      </c>
      <c r="I89" s="24" t="str">
        <f>IF($A89="","",IF(AND(Setup!$B$8="Yes",G89&gt;0,G89&lt;=21000),ROUNDUP(G89*0.75%,0),0))</f>
        <v/>
      </c>
      <c r="J89" s="19"/>
      <c r="K89" s="19"/>
      <c r="L89" s="19"/>
      <c r="M89" s="24" t="str">
        <f t="shared" si="10"/>
        <v/>
      </c>
      <c r="N89" s="25" t="str">
        <f t="shared" si="11"/>
        <v/>
      </c>
      <c r="O89" s="24" t="str">
        <f>IF($A89="","",IF(Setup!$B$7="Yes",ROUND(MIN(D89,15000)*12%,0),0))</f>
        <v/>
      </c>
      <c r="P89" s="24" t="str">
        <f>IF($A89="","",IF(AND(Setup!$B$8="Yes",G89&gt;0,G89&lt;=21000),ROUNDUP(G89*3.25%,0),0))</f>
        <v/>
      </c>
      <c r="Q89" s="24" t="str">
        <f t="shared" si="12"/>
        <v/>
      </c>
    </row>
    <row r="90" spans="1:17" x14ac:dyDescent="0.3">
      <c r="A90" s="22" t="str">
        <f>IF(Employees!A88="","",Employees!A88)</f>
        <v/>
      </c>
      <c r="B90" s="22" t="str">
        <f>IF($A90="","",Employees!B88)</f>
        <v/>
      </c>
      <c r="C90" s="23"/>
      <c r="D90" s="24" t="str">
        <f>IF($A90="","",ROUND(N(Employees!I88)*N($C90)/Setup!$B$6,0))</f>
        <v/>
      </c>
      <c r="E90" s="24" t="str">
        <f>IF($A90="","",ROUND(N(Employees!J88)*N($C90)/Setup!$B$6,0))</f>
        <v/>
      </c>
      <c r="F90" s="24" t="str">
        <f>IF($A90="","",ROUND(N(Employees!K88)*N($C90)/Setup!$B$6,0))</f>
        <v/>
      </c>
      <c r="G90" s="24" t="str">
        <f t="shared" si="9"/>
        <v/>
      </c>
      <c r="H90" s="24" t="str">
        <f>IF($A90="","",IF(Setup!$B$7="Yes",ROUND(MIN(D90,15000)*12%,0),0))</f>
        <v/>
      </c>
      <c r="I90" s="24" t="str">
        <f>IF($A90="","",IF(AND(Setup!$B$8="Yes",G90&gt;0,G90&lt;=21000),ROUNDUP(G90*0.75%,0),0))</f>
        <v/>
      </c>
      <c r="J90" s="19"/>
      <c r="K90" s="19"/>
      <c r="L90" s="19"/>
      <c r="M90" s="24" t="str">
        <f t="shared" si="10"/>
        <v/>
      </c>
      <c r="N90" s="25" t="str">
        <f t="shared" si="11"/>
        <v/>
      </c>
      <c r="O90" s="24" t="str">
        <f>IF($A90="","",IF(Setup!$B$7="Yes",ROUND(MIN(D90,15000)*12%,0),0))</f>
        <v/>
      </c>
      <c r="P90" s="24" t="str">
        <f>IF($A90="","",IF(AND(Setup!$B$8="Yes",G90&gt;0,G90&lt;=21000),ROUNDUP(G90*3.25%,0),0))</f>
        <v/>
      </c>
      <c r="Q90" s="24" t="str">
        <f t="shared" si="12"/>
        <v/>
      </c>
    </row>
    <row r="91" spans="1:17" x14ac:dyDescent="0.3">
      <c r="A91" s="22" t="str">
        <f>IF(Employees!A89="","",Employees!A89)</f>
        <v/>
      </c>
      <c r="B91" s="22" t="str">
        <f>IF($A91="","",Employees!B89)</f>
        <v/>
      </c>
      <c r="C91" s="23"/>
      <c r="D91" s="24" t="str">
        <f>IF($A91="","",ROUND(N(Employees!I89)*N($C91)/Setup!$B$6,0))</f>
        <v/>
      </c>
      <c r="E91" s="24" t="str">
        <f>IF($A91="","",ROUND(N(Employees!J89)*N($C91)/Setup!$B$6,0))</f>
        <v/>
      </c>
      <c r="F91" s="24" t="str">
        <f>IF($A91="","",ROUND(N(Employees!K89)*N($C91)/Setup!$B$6,0))</f>
        <v/>
      </c>
      <c r="G91" s="24" t="str">
        <f t="shared" si="9"/>
        <v/>
      </c>
      <c r="H91" s="24" t="str">
        <f>IF($A91="","",IF(Setup!$B$7="Yes",ROUND(MIN(D91,15000)*12%,0),0))</f>
        <v/>
      </c>
      <c r="I91" s="24" t="str">
        <f>IF($A91="","",IF(AND(Setup!$B$8="Yes",G91&gt;0,G91&lt;=21000),ROUNDUP(G91*0.75%,0),0))</f>
        <v/>
      </c>
      <c r="J91" s="19"/>
      <c r="K91" s="19"/>
      <c r="L91" s="19"/>
      <c r="M91" s="24" t="str">
        <f t="shared" si="10"/>
        <v/>
      </c>
      <c r="N91" s="25" t="str">
        <f t="shared" si="11"/>
        <v/>
      </c>
      <c r="O91" s="24" t="str">
        <f>IF($A91="","",IF(Setup!$B$7="Yes",ROUND(MIN(D91,15000)*12%,0),0))</f>
        <v/>
      </c>
      <c r="P91" s="24" t="str">
        <f>IF($A91="","",IF(AND(Setup!$B$8="Yes",G91&gt;0,G91&lt;=21000),ROUNDUP(G91*3.25%,0),0))</f>
        <v/>
      </c>
      <c r="Q91" s="24" t="str">
        <f t="shared" si="12"/>
        <v/>
      </c>
    </row>
    <row r="92" spans="1:17" x14ac:dyDescent="0.3">
      <c r="A92" s="22" t="str">
        <f>IF(Employees!A90="","",Employees!A90)</f>
        <v/>
      </c>
      <c r="B92" s="22" t="str">
        <f>IF($A92="","",Employees!B90)</f>
        <v/>
      </c>
      <c r="C92" s="23"/>
      <c r="D92" s="24" t="str">
        <f>IF($A92="","",ROUND(N(Employees!I90)*N($C92)/Setup!$B$6,0))</f>
        <v/>
      </c>
      <c r="E92" s="24" t="str">
        <f>IF($A92="","",ROUND(N(Employees!J90)*N($C92)/Setup!$B$6,0))</f>
        <v/>
      </c>
      <c r="F92" s="24" t="str">
        <f>IF($A92="","",ROUND(N(Employees!K90)*N($C92)/Setup!$B$6,0))</f>
        <v/>
      </c>
      <c r="G92" s="24" t="str">
        <f t="shared" si="9"/>
        <v/>
      </c>
      <c r="H92" s="24" t="str">
        <f>IF($A92="","",IF(Setup!$B$7="Yes",ROUND(MIN(D92,15000)*12%,0),0))</f>
        <v/>
      </c>
      <c r="I92" s="24" t="str">
        <f>IF($A92="","",IF(AND(Setup!$B$8="Yes",G92&gt;0,G92&lt;=21000),ROUNDUP(G92*0.75%,0),0))</f>
        <v/>
      </c>
      <c r="J92" s="19"/>
      <c r="K92" s="19"/>
      <c r="L92" s="19"/>
      <c r="M92" s="24" t="str">
        <f t="shared" si="10"/>
        <v/>
      </c>
      <c r="N92" s="25" t="str">
        <f t="shared" si="11"/>
        <v/>
      </c>
      <c r="O92" s="24" t="str">
        <f>IF($A92="","",IF(Setup!$B$7="Yes",ROUND(MIN(D92,15000)*12%,0),0))</f>
        <v/>
      </c>
      <c r="P92" s="24" t="str">
        <f>IF($A92="","",IF(AND(Setup!$B$8="Yes",G92&gt;0,G92&lt;=21000),ROUNDUP(G92*3.25%,0),0))</f>
        <v/>
      </c>
      <c r="Q92" s="24" t="str">
        <f t="shared" si="12"/>
        <v/>
      </c>
    </row>
    <row r="93" spans="1:17" x14ac:dyDescent="0.3">
      <c r="A93" s="22" t="str">
        <f>IF(Employees!A91="","",Employees!A91)</f>
        <v/>
      </c>
      <c r="B93" s="22" t="str">
        <f>IF($A93="","",Employees!B91)</f>
        <v/>
      </c>
      <c r="C93" s="23"/>
      <c r="D93" s="24" t="str">
        <f>IF($A93="","",ROUND(N(Employees!I91)*N($C93)/Setup!$B$6,0))</f>
        <v/>
      </c>
      <c r="E93" s="24" t="str">
        <f>IF($A93="","",ROUND(N(Employees!J91)*N($C93)/Setup!$B$6,0))</f>
        <v/>
      </c>
      <c r="F93" s="24" t="str">
        <f>IF($A93="","",ROUND(N(Employees!K91)*N($C93)/Setup!$B$6,0))</f>
        <v/>
      </c>
      <c r="G93" s="24" t="str">
        <f t="shared" si="9"/>
        <v/>
      </c>
      <c r="H93" s="24" t="str">
        <f>IF($A93="","",IF(Setup!$B$7="Yes",ROUND(MIN(D93,15000)*12%,0),0))</f>
        <v/>
      </c>
      <c r="I93" s="24" t="str">
        <f>IF($A93="","",IF(AND(Setup!$B$8="Yes",G93&gt;0,G93&lt;=21000),ROUNDUP(G93*0.75%,0),0))</f>
        <v/>
      </c>
      <c r="J93" s="19"/>
      <c r="K93" s="19"/>
      <c r="L93" s="19"/>
      <c r="M93" s="24" t="str">
        <f t="shared" si="10"/>
        <v/>
      </c>
      <c r="N93" s="25" t="str">
        <f t="shared" si="11"/>
        <v/>
      </c>
      <c r="O93" s="24" t="str">
        <f>IF($A93="","",IF(Setup!$B$7="Yes",ROUND(MIN(D93,15000)*12%,0),0))</f>
        <v/>
      </c>
      <c r="P93" s="24" t="str">
        <f>IF($A93="","",IF(AND(Setup!$B$8="Yes",G93&gt;0,G93&lt;=21000),ROUNDUP(G93*3.25%,0),0))</f>
        <v/>
      </c>
      <c r="Q93" s="24" t="str">
        <f t="shared" si="12"/>
        <v/>
      </c>
    </row>
    <row r="94" spans="1:17" x14ac:dyDescent="0.3">
      <c r="A94" s="22" t="str">
        <f>IF(Employees!A92="","",Employees!A92)</f>
        <v/>
      </c>
      <c r="B94" s="22" t="str">
        <f>IF($A94="","",Employees!B92)</f>
        <v/>
      </c>
      <c r="C94" s="23"/>
      <c r="D94" s="24" t="str">
        <f>IF($A94="","",ROUND(N(Employees!I92)*N($C94)/Setup!$B$6,0))</f>
        <v/>
      </c>
      <c r="E94" s="24" t="str">
        <f>IF($A94="","",ROUND(N(Employees!J92)*N($C94)/Setup!$B$6,0))</f>
        <v/>
      </c>
      <c r="F94" s="24" t="str">
        <f>IF($A94="","",ROUND(N(Employees!K92)*N($C94)/Setup!$B$6,0))</f>
        <v/>
      </c>
      <c r="G94" s="24" t="str">
        <f t="shared" si="9"/>
        <v/>
      </c>
      <c r="H94" s="24" t="str">
        <f>IF($A94="","",IF(Setup!$B$7="Yes",ROUND(MIN(D94,15000)*12%,0),0))</f>
        <v/>
      </c>
      <c r="I94" s="24" t="str">
        <f>IF($A94="","",IF(AND(Setup!$B$8="Yes",G94&gt;0,G94&lt;=21000),ROUNDUP(G94*0.75%,0),0))</f>
        <v/>
      </c>
      <c r="J94" s="19"/>
      <c r="K94" s="19"/>
      <c r="L94" s="19"/>
      <c r="M94" s="24" t="str">
        <f t="shared" si="10"/>
        <v/>
      </c>
      <c r="N94" s="25" t="str">
        <f t="shared" si="11"/>
        <v/>
      </c>
      <c r="O94" s="24" t="str">
        <f>IF($A94="","",IF(Setup!$B$7="Yes",ROUND(MIN(D94,15000)*12%,0),0))</f>
        <v/>
      </c>
      <c r="P94" s="24" t="str">
        <f>IF($A94="","",IF(AND(Setup!$B$8="Yes",G94&gt;0,G94&lt;=21000),ROUNDUP(G94*3.25%,0),0))</f>
        <v/>
      </c>
      <c r="Q94" s="24" t="str">
        <f t="shared" si="12"/>
        <v/>
      </c>
    </row>
    <row r="95" spans="1:17" x14ac:dyDescent="0.3">
      <c r="A95" s="22" t="str">
        <f>IF(Employees!A93="","",Employees!A93)</f>
        <v/>
      </c>
      <c r="B95" s="22" t="str">
        <f>IF($A95="","",Employees!B93)</f>
        <v/>
      </c>
      <c r="C95" s="23"/>
      <c r="D95" s="24" t="str">
        <f>IF($A95="","",ROUND(N(Employees!I93)*N($C95)/Setup!$B$6,0))</f>
        <v/>
      </c>
      <c r="E95" s="24" t="str">
        <f>IF($A95="","",ROUND(N(Employees!J93)*N($C95)/Setup!$B$6,0))</f>
        <v/>
      </c>
      <c r="F95" s="24" t="str">
        <f>IF($A95="","",ROUND(N(Employees!K93)*N($C95)/Setup!$B$6,0))</f>
        <v/>
      </c>
      <c r="G95" s="24" t="str">
        <f t="shared" si="9"/>
        <v/>
      </c>
      <c r="H95" s="24" t="str">
        <f>IF($A95="","",IF(Setup!$B$7="Yes",ROUND(MIN(D95,15000)*12%,0),0))</f>
        <v/>
      </c>
      <c r="I95" s="24" t="str">
        <f>IF($A95="","",IF(AND(Setup!$B$8="Yes",G95&gt;0,G95&lt;=21000),ROUNDUP(G95*0.75%,0),0))</f>
        <v/>
      </c>
      <c r="J95" s="19"/>
      <c r="K95" s="19"/>
      <c r="L95" s="19"/>
      <c r="M95" s="24" t="str">
        <f t="shared" si="10"/>
        <v/>
      </c>
      <c r="N95" s="25" t="str">
        <f t="shared" si="11"/>
        <v/>
      </c>
      <c r="O95" s="24" t="str">
        <f>IF($A95="","",IF(Setup!$B$7="Yes",ROUND(MIN(D95,15000)*12%,0),0))</f>
        <v/>
      </c>
      <c r="P95" s="24" t="str">
        <f>IF($A95="","",IF(AND(Setup!$B$8="Yes",G95&gt;0,G95&lt;=21000),ROUNDUP(G95*3.25%,0),0))</f>
        <v/>
      </c>
      <c r="Q95" s="24" t="str">
        <f t="shared" si="12"/>
        <v/>
      </c>
    </row>
    <row r="96" spans="1:17" x14ac:dyDescent="0.3">
      <c r="A96" s="22" t="str">
        <f>IF(Employees!A94="","",Employees!A94)</f>
        <v/>
      </c>
      <c r="B96" s="22" t="str">
        <f>IF($A96="","",Employees!B94)</f>
        <v/>
      </c>
      <c r="C96" s="23"/>
      <c r="D96" s="24" t="str">
        <f>IF($A96="","",ROUND(N(Employees!I94)*N($C96)/Setup!$B$6,0))</f>
        <v/>
      </c>
      <c r="E96" s="24" t="str">
        <f>IF($A96="","",ROUND(N(Employees!J94)*N($C96)/Setup!$B$6,0))</f>
        <v/>
      </c>
      <c r="F96" s="24" t="str">
        <f>IF($A96="","",ROUND(N(Employees!K94)*N($C96)/Setup!$B$6,0))</f>
        <v/>
      </c>
      <c r="G96" s="24" t="str">
        <f t="shared" si="9"/>
        <v/>
      </c>
      <c r="H96" s="24" t="str">
        <f>IF($A96="","",IF(Setup!$B$7="Yes",ROUND(MIN(D96,15000)*12%,0),0))</f>
        <v/>
      </c>
      <c r="I96" s="24" t="str">
        <f>IF($A96="","",IF(AND(Setup!$B$8="Yes",G96&gt;0,G96&lt;=21000),ROUNDUP(G96*0.75%,0),0))</f>
        <v/>
      </c>
      <c r="J96" s="19"/>
      <c r="K96" s="19"/>
      <c r="L96" s="19"/>
      <c r="M96" s="24" t="str">
        <f t="shared" si="10"/>
        <v/>
      </c>
      <c r="N96" s="25" t="str">
        <f t="shared" si="11"/>
        <v/>
      </c>
      <c r="O96" s="24" t="str">
        <f>IF($A96="","",IF(Setup!$B$7="Yes",ROUND(MIN(D96,15000)*12%,0),0))</f>
        <v/>
      </c>
      <c r="P96" s="24" t="str">
        <f>IF($A96="","",IF(AND(Setup!$B$8="Yes",G96&gt;0,G96&lt;=21000),ROUNDUP(G96*3.25%,0),0))</f>
        <v/>
      </c>
      <c r="Q96" s="24" t="str">
        <f t="shared" si="12"/>
        <v/>
      </c>
    </row>
    <row r="97" spans="1:17" x14ac:dyDescent="0.3">
      <c r="A97" s="22" t="str">
        <f>IF(Employees!A95="","",Employees!A95)</f>
        <v/>
      </c>
      <c r="B97" s="22" t="str">
        <f>IF($A97="","",Employees!B95)</f>
        <v/>
      </c>
      <c r="C97" s="23"/>
      <c r="D97" s="24" t="str">
        <f>IF($A97="","",ROUND(N(Employees!I95)*N($C97)/Setup!$B$6,0))</f>
        <v/>
      </c>
      <c r="E97" s="24" t="str">
        <f>IF($A97="","",ROUND(N(Employees!J95)*N($C97)/Setup!$B$6,0))</f>
        <v/>
      </c>
      <c r="F97" s="24" t="str">
        <f>IF($A97="","",ROUND(N(Employees!K95)*N($C97)/Setup!$B$6,0))</f>
        <v/>
      </c>
      <c r="G97" s="24" t="str">
        <f t="shared" si="9"/>
        <v/>
      </c>
      <c r="H97" s="24" t="str">
        <f>IF($A97="","",IF(Setup!$B$7="Yes",ROUND(MIN(D97,15000)*12%,0),0))</f>
        <v/>
      </c>
      <c r="I97" s="24" t="str">
        <f>IF($A97="","",IF(AND(Setup!$B$8="Yes",G97&gt;0,G97&lt;=21000),ROUNDUP(G97*0.75%,0),0))</f>
        <v/>
      </c>
      <c r="J97" s="19"/>
      <c r="K97" s="19"/>
      <c r="L97" s="19"/>
      <c r="M97" s="24" t="str">
        <f t="shared" si="10"/>
        <v/>
      </c>
      <c r="N97" s="25" t="str">
        <f t="shared" si="11"/>
        <v/>
      </c>
      <c r="O97" s="24" t="str">
        <f>IF($A97="","",IF(Setup!$B$7="Yes",ROUND(MIN(D97,15000)*12%,0),0))</f>
        <v/>
      </c>
      <c r="P97" s="24" t="str">
        <f>IF($A97="","",IF(AND(Setup!$B$8="Yes",G97&gt;0,G97&lt;=21000),ROUNDUP(G97*3.25%,0),0))</f>
        <v/>
      </c>
      <c r="Q97" s="24" t="str">
        <f t="shared" si="12"/>
        <v/>
      </c>
    </row>
    <row r="98" spans="1:17" x14ac:dyDescent="0.3">
      <c r="A98" s="22" t="str">
        <f>IF(Employees!A96="","",Employees!A96)</f>
        <v/>
      </c>
      <c r="B98" s="22" t="str">
        <f>IF($A98="","",Employees!B96)</f>
        <v/>
      </c>
      <c r="C98" s="23"/>
      <c r="D98" s="24" t="str">
        <f>IF($A98="","",ROUND(N(Employees!I96)*N($C98)/Setup!$B$6,0))</f>
        <v/>
      </c>
      <c r="E98" s="24" t="str">
        <f>IF($A98="","",ROUND(N(Employees!J96)*N($C98)/Setup!$B$6,0))</f>
        <v/>
      </c>
      <c r="F98" s="24" t="str">
        <f>IF($A98="","",ROUND(N(Employees!K96)*N($C98)/Setup!$B$6,0))</f>
        <v/>
      </c>
      <c r="G98" s="24" t="str">
        <f t="shared" si="9"/>
        <v/>
      </c>
      <c r="H98" s="24" t="str">
        <f>IF($A98="","",IF(Setup!$B$7="Yes",ROUND(MIN(D98,15000)*12%,0),0))</f>
        <v/>
      </c>
      <c r="I98" s="24" t="str">
        <f>IF($A98="","",IF(AND(Setup!$B$8="Yes",G98&gt;0,G98&lt;=21000),ROUNDUP(G98*0.75%,0),0))</f>
        <v/>
      </c>
      <c r="J98" s="19"/>
      <c r="K98" s="19"/>
      <c r="L98" s="19"/>
      <c r="M98" s="24" t="str">
        <f t="shared" si="10"/>
        <v/>
      </c>
      <c r="N98" s="25" t="str">
        <f t="shared" si="11"/>
        <v/>
      </c>
      <c r="O98" s="24" t="str">
        <f>IF($A98="","",IF(Setup!$B$7="Yes",ROUND(MIN(D98,15000)*12%,0),0))</f>
        <v/>
      </c>
      <c r="P98" s="24" t="str">
        <f>IF($A98="","",IF(AND(Setup!$B$8="Yes",G98&gt;0,G98&lt;=21000),ROUNDUP(G98*3.25%,0),0))</f>
        <v/>
      </c>
      <c r="Q98" s="24" t="str">
        <f t="shared" si="12"/>
        <v/>
      </c>
    </row>
    <row r="99" spans="1:17" x14ac:dyDescent="0.3">
      <c r="A99" s="22" t="str">
        <f>IF(Employees!A97="","",Employees!A97)</f>
        <v/>
      </c>
      <c r="B99" s="22" t="str">
        <f>IF($A99="","",Employees!B97)</f>
        <v/>
      </c>
      <c r="C99" s="23"/>
      <c r="D99" s="24" t="str">
        <f>IF($A99="","",ROUND(N(Employees!I97)*N($C99)/Setup!$B$6,0))</f>
        <v/>
      </c>
      <c r="E99" s="24" t="str">
        <f>IF($A99="","",ROUND(N(Employees!J97)*N($C99)/Setup!$B$6,0))</f>
        <v/>
      </c>
      <c r="F99" s="24" t="str">
        <f>IF($A99="","",ROUND(N(Employees!K97)*N($C99)/Setup!$B$6,0))</f>
        <v/>
      </c>
      <c r="G99" s="24" t="str">
        <f t="shared" si="9"/>
        <v/>
      </c>
      <c r="H99" s="24" t="str">
        <f>IF($A99="","",IF(Setup!$B$7="Yes",ROUND(MIN(D99,15000)*12%,0),0))</f>
        <v/>
      </c>
      <c r="I99" s="24" t="str">
        <f>IF($A99="","",IF(AND(Setup!$B$8="Yes",G99&gt;0,G99&lt;=21000),ROUNDUP(G99*0.75%,0),0))</f>
        <v/>
      </c>
      <c r="J99" s="19"/>
      <c r="K99" s="19"/>
      <c r="L99" s="19"/>
      <c r="M99" s="24" t="str">
        <f t="shared" si="10"/>
        <v/>
      </c>
      <c r="N99" s="25" t="str">
        <f t="shared" si="11"/>
        <v/>
      </c>
      <c r="O99" s="24" t="str">
        <f>IF($A99="","",IF(Setup!$B$7="Yes",ROUND(MIN(D99,15000)*12%,0),0))</f>
        <v/>
      </c>
      <c r="P99" s="24" t="str">
        <f>IF($A99="","",IF(AND(Setup!$B$8="Yes",G99&gt;0,G99&lt;=21000),ROUNDUP(G99*3.25%,0),0))</f>
        <v/>
      </c>
      <c r="Q99" s="24" t="str">
        <f t="shared" si="12"/>
        <v/>
      </c>
    </row>
    <row r="100" spans="1:17" x14ac:dyDescent="0.3">
      <c r="A100" s="22" t="str">
        <f>IF(Employees!A98="","",Employees!A98)</f>
        <v/>
      </c>
      <c r="B100" s="22" t="str">
        <f>IF($A100="","",Employees!B98)</f>
        <v/>
      </c>
      <c r="C100" s="23"/>
      <c r="D100" s="24" t="str">
        <f>IF($A100="","",ROUND(N(Employees!I98)*N($C100)/Setup!$B$6,0))</f>
        <v/>
      </c>
      <c r="E100" s="24" t="str">
        <f>IF($A100="","",ROUND(N(Employees!J98)*N($C100)/Setup!$B$6,0))</f>
        <v/>
      </c>
      <c r="F100" s="24" t="str">
        <f>IF($A100="","",ROUND(N(Employees!K98)*N($C100)/Setup!$B$6,0))</f>
        <v/>
      </c>
      <c r="G100" s="24" t="str">
        <f t="shared" si="9"/>
        <v/>
      </c>
      <c r="H100" s="24" t="str">
        <f>IF($A100="","",IF(Setup!$B$7="Yes",ROUND(MIN(D100,15000)*12%,0),0))</f>
        <v/>
      </c>
      <c r="I100" s="24" t="str">
        <f>IF($A100="","",IF(AND(Setup!$B$8="Yes",G100&gt;0,G100&lt;=21000),ROUNDUP(G100*0.75%,0),0))</f>
        <v/>
      </c>
      <c r="J100" s="19"/>
      <c r="K100" s="19"/>
      <c r="L100" s="19"/>
      <c r="M100" s="24" t="str">
        <f t="shared" si="10"/>
        <v/>
      </c>
      <c r="N100" s="25" t="str">
        <f t="shared" si="11"/>
        <v/>
      </c>
      <c r="O100" s="24" t="str">
        <f>IF($A100="","",IF(Setup!$B$7="Yes",ROUND(MIN(D100,15000)*12%,0),0))</f>
        <v/>
      </c>
      <c r="P100" s="24" t="str">
        <f>IF($A100="","",IF(AND(Setup!$B$8="Yes",G100&gt;0,G100&lt;=21000),ROUNDUP(G100*3.25%,0),0))</f>
        <v/>
      </c>
      <c r="Q100" s="24" t="str">
        <f t="shared" si="12"/>
        <v/>
      </c>
    </row>
    <row r="101" spans="1:17" x14ac:dyDescent="0.3">
      <c r="A101" s="22" t="str">
        <f>IF(Employees!A99="","",Employees!A99)</f>
        <v/>
      </c>
      <c r="B101" s="22" t="str">
        <f>IF($A101="","",Employees!B99)</f>
        <v/>
      </c>
      <c r="C101" s="23"/>
      <c r="D101" s="24" t="str">
        <f>IF($A101="","",ROUND(N(Employees!I99)*N($C101)/Setup!$B$6,0))</f>
        <v/>
      </c>
      <c r="E101" s="24" t="str">
        <f>IF($A101="","",ROUND(N(Employees!J99)*N($C101)/Setup!$B$6,0))</f>
        <v/>
      </c>
      <c r="F101" s="24" t="str">
        <f>IF($A101="","",ROUND(N(Employees!K99)*N($C101)/Setup!$B$6,0))</f>
        <v/>
      </c>
      <c r="G101" s="24" t="str">
        <f t="shared" si="9"/>
        <v/>
      </c>
      <c r="H101" s="24" t="str">
        <f>IF($A101="","",IF(Setup!$B$7="Yes",ROUND(MIN(D101,15000)*12%,0),0))</f>
        <v/>
      </c>
      <c r="I101" s="24" t="str">
        <f>IF($A101="","",IF(AND(Setup!$B$8="Yes",G101&gt;0,G101&lt;=21000),ROUNDUP(G101*0.75%,0),0))</f>
        <v/>
      </c>
      <c r="J101" s="19"/>
      <c r="K101" s="19"/>
      <c r="L101" s="19"/>
      <c r="M101" s="24" t="str">
        <f t="shared" si="10"/>
        <v/>
      </c>
      <c r="N101" s="25" t="str">
        <f t="shared" si="11"/>
        <v/>
      </c>
      <c r="O101" s="24" t="str">
        <f>IF($A101="","",IF(Setup!$B$7="Yes",ROUND(MIN(D101,15000)*12%,0),0))</f>
        <v/>
      </c>
      <c r="P101" s="24" t="str">
        <f>IF($A101="","",IF(AND(Setup!$B$8="Yes",G101&gt;0,G101&lt;=21000),ROUNDUP(G101*3.25%,0),0))</f>
        <v/>
      </c>
      <c r="Q101" s="24" t="str">
        <f t="shared" si="12"/>
        <v/>
      </c>
    </row>
    <row r="102" spans="1:17" x14ac:dyDescent="0.3">
      <c r="A102" s="22" t="str">
        <f>IF(Employees!A100="","",Employees!A100)</f>
        <v/>
      </c>
      <c r="B102" s="22" t="str">
        <f>IF($A102="","",Employees!B100)</f>
        <v/>
      </c>
      <c r="C102" s="23"/>
      <c r="D102" s="24" t="str">
        <f>IF($A102="","",ROUND(N(Employees!I100)*N($C102)/Setup!$B$6,0))</f>
        <v/>
      </c>
      <c r="E102" s="24" t="str">
        <f>IF($A102="","",ROUND(N(Employees!J100)*N($C102)/Setup!$B$6,0))</f>
        <v/>
      </c>
      <c r="F102" s="24" t="str">
        <f>IF($A102="","",ROUND(N(Employees!K100)*N($C102)/Setup!$B$6,0))</f>
        <v/>
      </c>
      <c r="G102" s="24" t="str">
        <f t="shared" ref="G102:G105" si="13">IF($A102="","",D102+E102+F102)</f>
        <v/>
      </c>
      <c r="H102" s="24" t="str">
        <f>IF($A102="","",IF(Setup!$B$7="Yes",ROUND(MIN(D102,15000)*12%,0),0))</f>
        <v/>
      </c>
      <c r="I102" s="24" t="str">
        <f>IF($A102="","",IF(AND(Setup!$B$8="Yes",G102&gt;0,G102&lt;=21000),ROUNDUP(G102*0.75%,0),0))</f>
        <v/>
      </c>
      <c r="J102" s="19"/>
      <c r="K102" s="19"/>
      <c r="L102" s="19"/>
      <c r="M102" s="24" t="str">
        <f t="shared" ref="M102:M105" si="14">IF($A102="","",H102+I102+N(J102)+N(K102)+N(L102))</f>
        <v/>
      </c>
      <c r="N102" s="25" t="str">
        <f t="shared" ref="N102:N105" si="15">IF($A102="","",G102-M102)</f>
        <v/>
      </c>
      <c r="O102" s="24" t="str">
        <f>IF($A102="","",IF(Setup!$B$7="Yes",ROUND(MIN(D102,15000)*12%,0),0))</f>
        <v/>
      </c>
      <c r="P102" s="24" t="str">
        <f>IF($A102="","",IF(AND(Setup!$B$8="Yes",G102&gt;0,G102&lt;=21000),ROUNDUP(G102*3.25%,0),0))</f>
        <v/>
      </c>
      <c r="Q102" s="24" t="str">
        <f t="shared" ref="Q102:Q105" si="16">IF($A102="","",G102+O102+P102)</f>
        <v/>
      </c>
    </row>
    <row r="103" spans="1:17" x14ac:dyDescent="0.3">
      <c r="A103" s="22" t="str">
        <f>IF(Employees!A101="","",Employees!A101)</f>
        <v/>
      </c>
      <c r="B103" s="22" t="str">
        <f>IF($A103="","",Employees!B101)</f>
        <v/>
      </c>
      <c r="C103" s="23"/>
      <c r="D103" s="24" t="str">
        <f>IF($A103="","",ROUND(N(Employees!I101)*N($C103)/Setup!$B$6,0))</f>
        <v/>
      </c>
      <c r="E103" s="24" t="str">
        <f>IF($A103="","",ROUND(N(Employees!J101)*N($C103)/Setup!$B$6,0))</f>
        <v/>
      </c>
      <c r="F103" s="24" t="str">
        <f>IF($A103="","",ROUND(N(Employees!K101)*N($C103)/Setup!$B$6,0))</f>
        <v/>
      </c>
      <c r="G103" s="24" t="str">
        <f t="shared" si="13"/>
        <v/>
      </c>
      <c r="H103" s="24" t="str">
        <f>IF($A103="","",IF(Setup!$B$7="Yes",ROUND(MIN(D103,15000)*12%,0),0))</f>
        <v/>
      </c>
      <c r="I103" s="24" t="str">
        <f>IF($A103="","",IF(AND(Setup!$B$8="Yes",G103&gt;0,G103&lt;=21000),ROUNDUP(G103*0.75%,0),0))</f>
        <v/>
      </c>
      <c r="J103" s="19"/>
      <c r="K103" s="19"/>
      <c r="L103" s="19"/>
      <c r="M103" s="24" t="str">
        <f t="shared" si="14"/>
        <v/>
      </c>
      <c r="N103" s="25" t="str">
        <f t="shared" si="15"/>
        <v/>
      </c>
      <c r="O103" s="24" t="str">
        <f>IF($A103="","",IF(Setup!$B$7="Yes",ROUND(MIN(D103,15000)*12%,0),0))</f>
        <v/>
      </c>
      <c r="P103" s="24" t="str">
        <f>IF($A103="","",IF(AND(Setup!$B$8="Yes",G103&gt;0,G103&lt;=21000),ROUNDUP(G103*3.25%,0),0))</f>
        <v/>
      </c>
      <c r="Q103" s="24" t="str">
        <f t="shared" si="16"/>
        <v/>
      </c>
    </row>
    <row r="104" spans="1:17" x14ac:dyDescent="0.3">
      <c r="A104" s="22" t="str">
        <f>IF(Employees!A102="","",Employees!A102)</f>
        <v/>
      </c>
      <c r="B104" s="22" t="str">
        <f>IF($A104="","",Employees!B102)</f>
        <v/>
      </c>
      <c r="C104" s="23"/>
      <c r="D104" s="24" t="str">
        <f>IF($A104="","",ROUND(N(Employees!I102)*N($C104)/Setup!$B$6,0))</f>
        <v/>
      </c>
      <c r="E104" s="24" t="str">
        <f>IF($A104="","",ROUND(N(Employees!J102)*N($C104)/Setup!$B$6,0))</f>
        <v/>
      </c>
      <c r="F104" s="24" t="str">
        <f>IF($A104="","",ROUND(N(Employees!K102)*N($C104)/Setup!$B$6,0))</f>
        <v/>
      </c>
      <c r="G104" s="24" t="str">
        <f t="shared" si="13"/>
        <v/>
      </c>
      <c r="H104" s="24" t="str">
        <f>IF($A104="","",IF(Setup!$B$7="Yes",ROUND(MIN(D104,15000)*12%,0),0))</f>
        <v/>
      </c>
      <c r="I104" s="24" t="str">
        <f>IF($A104="","",IF(AND(Setup!$B$8="Yes",G104&gt;0,G104&lt;=21000),ROUNDUP(G104*0.75%,0),0))</f>
        <v/>
      </c>
      <c r="J104" s="19"/>
      <c r="K104" s="19"/>
      <c r="L104" s="19"/>
      <c r="M104" s="24" t="str">
        <f t="shared" si="14"/>
        <v/>
      </c>
      <c r="N104" s="25" t="str">
        <f t="shared" si="15"/>
        <v/>
      </c>
      <c r="O104" s="24" t="str">
        <f>IF($A104="","",IF(Setup!$B$7="Yes",ROUND(MIN(D104,15000)*12%,0),0))</f>
        <v/>
      </c>
      <c r="P104" s="24" t="str">
        <f>IF($A104="","",IF(AND(Setup!$B$8="Yes",G104&gt;0,G104&lt;=21000),ROUNDUP(G104*3.25%,0),0))</f>
        <v/>
      </c>
      <c r="Q104" s="24" t="str">
        <f t="shared" si="16"/>
        <v/>
      </c>
    </row>
    <row r="105" spans="1:17" x14ac:dyDescent="0.3">
      <c r="A105" s="22" t="str">
        <f>IF(Employees!A103="","",Employees!A103)</f>
        <v/>
      </c>
      <c r="B105" s="22" t="str">
        <f>IF($A105="","",Employees!B103)</f>
        <v/>
      </c>
      <c r="C105" s="23"/>
      <c r="D105" s="24" t="str">
        <f>IF($A105="","",ROUND(N(Employees!I103)*N($C105)/Setup!$B$6,0))</f>
        <v/>
      </c>
      <c r="E105" s="24" t="str">
        <f>IF($A105="","",ROUND(N(Employees!J103)*N($C105)/Setup!$B$6,0))</f>
        <v/>
      </c>
      <c r="F105" s="24" t="str">
        <f>IF($A105="","",ROUND(N(Employees!K103)*N($C105)/Setup!$B$6,0))</f>
        <v/>
      </c>
      <c r="G105" s="24" t="str">
        <f t="shared" si="13"/>
        <v/>
      </c>
      <c r="H105" s="24" t="str">
        <f>IF($A105="","",IF(Setup!$B$7="Yes",ROUND(MIN(D105,15000)*12%,0),0))</f>
        <v/>
      </c>
      <c r="I105" s="24" t="str">
        <f>IF($A105="","",IF(AND(Setup!$B$8="Yes",G105&gt;0,G105&lt;=21000),ROUNDUP(G105*0.75%,0),0))</f>
        <v/>
      </c>
      <c r="J105" s="19"/>
      <c r="K105" s="19"/>
      <c r="L105" s="19"/>
      <c r="M105" s="24" t="str">
        <f t="shared" si="14"/>
        <v/>
      </c>
      <c r="N105" s="25" t="str">
        <f t="shared" si="15"/>
        <v/>
      </c>
      <c r="O105" s="24" t="str">
        <f>IF($A105="","",IF(Setup!$B$7="Yes",ROUND(MIN(D105,15000)*12%,0),0))</f>
        <v/>
      </c>
      <c r="P105" s="24" t="str">
        <f>IF($A105="","",IF(AND(Setup!$B$8="Yes",G105&gt;0,G105&lt;=21000),ROUNDUP(G105*3.25%,0),0))</f>
        <v/>
      </c>
      <c r="Q105" s="24" t="str">
        <f t="shared" si="16"/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E26"/>
  <sheetViews>
    <sheetView showGridLines="0" workbookViewId="0"/>
  </sheetViews>
  <sheetFormatPr defaultRowHeight="14.4" x14ac:dyDescent="0.3"/>
  <cols>
    <col min="1" max="1" width="22" customWidth="1"/>
    <col min="2" max="2" width="16" customWidth="1"/>
    <col min="3" max="3" width="4" customWidth="1"/>
    <col min="4" max="4" width="22" customWidth="1"/>
    <col min="5" max="5" width="16" customWidth="1"/>
  </cols>
  <sheetData>
    <row r="1" spans="1:5" ht="21" x14ac:dyDescent="0.3">
      <c r="A1" s="37" t="str">
        <f>Setup!B3</f>
        <v>Sharma Traders Pvt. Ltd.</v>
      </c>
      <c r="B1" s="35"/>
      <c r="C1" s="35"/>
      <c r="D1" s="35"/>
      <c r="E1" s="35"/>
    </row>
    <row r="2" spans="1:5" x14ac:dyDescent="0.3">
      <c r="A2" s="34" t="str">
        <f>Setup!B4</f>
        <v>12, Main Bazaar, Ludhiana, Punjab 141001</v>
      </c>
      <c r="B2" s="35"/>
      <c r="C2" s="35"/>
      <c r="D2" s="35"/>
      <c r="E2" s="35"/>
    </row>
    <row r="3" spans="1:5" x14ac:dyDescent="0.3">
      <c r="A3" s="39" t="str">
        <f>"Payslip for "&amp;TEXT(Setup!B5,"mmmm yyyy")</f>
        <v>Payslip for November 2026</v>
      </c>
      <c r="B3" s="35"/>
      <c r="C3" s="35"/>
      <c r="D3" s="35"/>
      <c r="E3" s="35"/>
    </row>
    <row r="5" spans="1:5" x14ac:dyDescent="0.3">
      <c r="A5" s="12" t="s">
        <v>82</v>
      </c>
      <c r="B5" s="13" t="s">
        <v>46</v>
      </c>
    </row>
    <row r="6" spans="1:5" x14ac:dyDescent="0.3">
      <c r="A6" s="26" t="s">
        <v>36</v>
      </c>
      <c r="B6" s="27" t="str">
        <f>IFERROR(INDEX(Employees!$B:$B,MATCH($B$5,Employees!$A:$A,0))&amp;"","")</f>
        <v>Rahul Mehra</v>
      </c>
      <c r="D6" s="26" t="s">
        <v>37</v>
      </c>
      <c r="E6" s="27" t="str">
        <f>IFERROR(INDEX(Employees!$C:$C,MATCH($B$5,Employees!$A:$A,0))&amp;"","")</f>
        <v>Accountant</v>
      </c>
    </row>
    <row r="7" spans="1:5" x14ac:dyDescent="0.3">
      <c r="A7" s="26" t="s">
        <v>38</v>
      </c>
      <c r="B7" s="27" t="str">
        <f>IFERROR(INDEX(Employees!$D:$D,MATCH($B$5,Employees!$A:$A,0))&amp;"","")</f>
        <v>Accounts</v>
      </c>
      <c r="D7" s="26" t="s">
        <v>40</v>
      </c>
      <c r="E7" s="27" t="str">
        <f>IFERROR(INDEX(Employees!$F:$F,MATCH($B$5,Employees!$A:$A,0))&amp;"","")</f>
        <v>ABCPM1234K</v>
      </c>
    </row>
    <row r="8" spans="1:5" x14ac:dyDescent="0.3">
      <c r="A8" s="26" t="s">
        <v>41</v>
      </c>
      <c r="B8" s="27" t="str">
        <f>IFERROR(INDEX(Employees!$G:$G,MATCH($B$5,Employees!$A:$A,0))&amp;"","")</f>
        <v>100200300400</v>
      </c>
      <c r="D8" s="26" t="s">
        <v>42</v>
      </c>
      <c r="E8" s="27" t="str">
        <f>IFERROR(INDEX(Employees!$H:$H,MATCH($B$5,Employees!$A:$A,0))&amp;"","")</f>
        <v>SBI XXXX1234</v>
      </c>
    </row>
    <row r="9" spans="1:5" x14ac:dyDescent="0.3">
      <c r="A9" s="26" t="s">
        <v>69</v>
      </c>
      <c r="B9" s="27">
        <f>IFERROR(N(INDEX(Salary!$C:$C,MATCH($B$5,Salary!$A:$A,0))),0)</f>
        <v>26</v>
      </c>
      <c r="D9" s="26" t="s">
        <v>83</v>
      </c>
      <c r="E9" s="27">
        <f>Setup!B6</f>
        <v>26</v>
      </c>
    </row>
    <row r="11" spans="1:5" ht="31.95" customHeight="1" x14ac:dyDescent="0.3">
      <c r="A11" s="16" t="s">
        <v>84</v>
      </c>
      <c r="B11" s="16" t="s">
        <v>85</v>
      </c>
      <c r="C11" s="28"/>
      <c r="D11" s="16" t="s">
        <v>77</v>
      </c>
      <c r="E11" s="16" t="s">
        <v>85</v>
      </c>
    </row>
    <row r="12" spans="1:5" x14ac:dyDescent="0.3">
      <c r="A12" s="22" t="s">
        <v>43</v>
      </c>
      <c r="B12" s="29">
        <f>IFERROR(N(INDEX(Salary!$D:$D,MATCH($B$5,Salary!$A:$A,0))),0)</f>
        <v>14000</v>
      </c>
      <c r="D12" s="22" t="s">
        <v>86</v>
      </c>
      <c r="E12" s="29">
        <f>IFERROR(N(INDEX(Salary!$H:$H,MATCH($B$5,Salary!$A:$A,0))),0)</f>
        <v>1680</v>
      </c>
    </row>
    <row r="13" spans="1:5" x14ac:dyDescent="0.3">
      <c r="A13" s="22" t="s">
        <v>44</v>
      </c>
      <c r="B13" s="29">
        <f>IFERROR(N(INDEX(Salary!$E:$E,MATCH($B$5,Salary!$A:$A,0))),0)</f>
        <v>5600</v>
      </c>
      <c r="D13" s="22" t="s">
        <v>73</v>
      </c>
      <c r="E13" s="29">
        <f>IFERROR(N(INDEX(Salary!$I:$I,MATCH($B$5,Salary!$A:$A,0))),0)</f>
        <v>0</v>
      </c>
    </row>
    <row r="14" spans="1:5" x14ac:dyDescent="0.3">
      <c r="A14" s="22" t="s">
        <v>45</v>
      </c>
      <c r="B14" s="29">
        <f>IFERROR(N(INDEX(Salary!$F:$F,MATCH($B$5,Salary!$A:$A,0))),0)</f>
        <v>2400</v>
      </c>
      <c r="D14" s="22" t="s">
        <v>87</v>
      </c>
      <c r="E14" s="29">
        <f>IFERROR(N(INDEX(Salary!$J:$J,MATCH($B$5,Salary!$A:$A,0))),0)</f>
        <v>200</v>
      </c>
    </row>
    <row r="15" spans="1:5" x14ac:dyDescent="0.3">
      <c r="D15" s="22" t="s">
        <v>75</v>
      </c>
      <c r="E15" s="29">
        <f>IFERROR(N(INDEX(Salary!$K:$K,MATCH($B$5,Salary!$A:$A,0))),0)</f>
        <v>0</v>
      </c>
    </row>
    <row r="16" spans="1:5" x14ac:dyDescent="0.3">
      <c r="D16" s="22" t="s">
        <v>76</v>
      </c>
      <c r="E16" s="29">
        <f>IFERROR(N(INDEX(Salary!$L:$L,MATCH($B$5,Salary!$A:$A,0))),0)</f>
        <v>0</v>
      </c>
    </row>
    <row r="17" spans="1:5" x14ac:dyDescent="0.3">
      <c r="A17" s="30" t="s">
        <v>88</v>
      </c>
      <c r="B17" s="21">
        <f>SUM(B12:B14)</f>
        <v>22000</v>
      </c>
      <c r="D17" s="30" t="s">
        <v>89</v>
      </c>
      <c r="E17" s="21">
        <f>SUM(E12:E16)</f>
        <v>1880</v>
      </c>
    </row>
    <row r="19" spans="1:5" ht="17.399999999999999" x14ac:dyDescent="0.35">
      <c r="A19" s="12" t="s">
        <v>78</v>
      </c>
      <c r="B19" s="31">
        <f>B17-E17</f>
        <v>20120</v>
      </c>
    </row>
    <row r="20" spans="1:5" x14ac:dyDescent="0.3">
      <c r="A20" s="36" t="str">
        <f>IF(N(B19)&lt;=0,"","Rupees "&amp;IF(INT(B19)=0,"Zero",TRIM(IF(INT(INT(B19)/10000000)&gt;0,INDEX(Lists!$A$1:$A$100,INT(INT(B19)/10000000)+1)&amp;" Crore ","")&amp;IF(INT(MOD(INT(B19),10000000)/100000)&gt;0,INDEX(Lists!$A$1:$A$100,INT(MOD(INT(B19),10000000)/100000)+1)&amp;" Lakh ","")&amp;IF(INT(MOD(INT(B19),100000)/1000)&gt;0,INDEX(Lists!$A$1:$A$100,INT(MOD(INT(B19),100000)/1000)+1)&amp;" Thousand ","")&amp;IF(INT(MOD(INT(B19),1000)/100)&gt;0,INDEX(Lists!$A$1:$A$100,INT(MOD(INT(B19),1000)/100)+1)&amp;" Hundred ","")&amp;IF(MOD(INT(B19),100)&gt;0,INDEX(Lists!$A$1:$A$100,MOD(INT(B19),100)+1)&amp;"","")))&amp;IF(MIN(99,ROUND(MOD(B19,1)*100,0))&gt;0," and "&amp;INDEX(Lists!$A$1:$A$100,MIN(99,ROUND(MOD(B19,1)*100,0))+1)&amp;" Paise","")&amp;" Only")</f>
        <v>Rupees Twenty Thousand One Hundred Twenty Only</v>
      </c>
      <c r="B20" s="35"/>
      <c r="C20" s="35"/>
      <c r="D20" s="35"/>
      <c r="E20" s="35"/>
    </row>
    <row r="21" spans="1:5" x14ac:dyDescent="0.3">
      <c r="A21" s="35"/>
      <c r="B21" s="35"/>
      <c r="C21" s="35"/>
      <c r="D21" s="35"/>
      <c r="E21" s="35"/>
    </row>
    <row r="23" spans="1:5" x14ac:dyDescent="0.3">
      <c r="A23" s="38" t="s">
        <v>90</v>
      </c>
      <c r="B23" s="35"/>
      <c r="C23" s="35"/>
      <c r="D23" s="35"/>
      <c r="E23" s="35"/>
    </row>
    <row r="26" spans="1:5" x14ac:dyDescent="0.3">
      <c r="A26" s="32" t="s">
        <v>91</v>
      </c>
      <c r="E26" s="33" t="s">
        <v>92</v>
      </c>
    </row>
  </sheetData>
  <sheetProtection sheet="1" formatCells="0" formatColumns="0" formatRows="0" sort="0" autoFilter="0"/>
  <mergeCells count="5">
    <mergeCell ref="A2:E2"/>
    <mergeCell ref="A20:E21"/>
    <mergeCell ref="A1:E1"/>
    <mergeCell ref="A23:E23"/>
    <mergeCell ref="A3:E3"/>
  </mergeCell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Pick from the list" prompt="Pick an employee" xr:uid="{00000000-0002-0000-0400-000000000000}">
          <x14:formula1>
            <xm:f>Employees!$A$4:$A$103</xm:f>
          </x14:formula1>
          <xm:sqref>B5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"/>
  <sheetViews>
    <sheetView workbookViewId="0"/>
  </sheetViews>
  <sheetFormatPr defaultRowHeight="14.4" x14ac:dyDescent="0.3"/>
  <sheetData>
    <row r="1" spans="1:5" x14ac:dyDescent="0.3">
      <c r="E1" t="s">
        <v>30</v>
      </c>
    </row>
    <row r="2" spans="1:5" x14ac:dyDescent="0.3">
      <c r="A2" t="s">
        <v>93</v>
      </c>
      <c r="E2" t="s">
        <v>94</v>
      </c>
    </row>
    <row r="3" spans="1:5" x14ac:dyDescent="0.3">
      <c r="A3" t="s">
        <v>95</v>
      </c>
    </row>
    <row r="4" spans="1:5" x14ac:dyDescent="0.3">
      <c r="A4" t="s">
        <v>96</v>
      </c>
    </row>
    <row r="5" spans="1:5" x14ac:dyDescent="0.3">
      <c r="A5" t="s">
        <v>97</v>
      </c>
    </row>
    <row r="6" spans="1:5" x14ac:dyDescent="0.3">
      <c r="A6" t="s">
        <v>98</v>
      </c>
    </row>
    <row r="7" spans="1:5" x14ac:dyDescent="0.3">
      <c r="A7" t="s">
        <v>99</v>
      </c>
    </row>
    <row r="8" spans="1:5" x14ac:dyDescent="0.3">
      <c r="A8" t="s">
        <v>100</v>
      </c>
    </row>
    <row r="9" spans="1:5" x14ac:dyDescent="0.3">
      <c r="A9" t="s">
        <v>101</v>
      </c>
    </row>
    <row r="10" spans="1:5" x14ac:dyDescent="0.3">
      <c r="A10" t="s">
        <v>102</v>
      </c>
    </row>
    <row r="11" spans="1:5" x14ac:dyDescent="0.3">
      <c r="A11" t="s">
        <v>103</v>
      </c>
    </row>
    <row r="12" spans="1:5" x14ac:dyDescent="0.3">
      <c r="A12" t="s">
        <v>104</v>
      </c>
    </row>
    <row r="13" spans="1:5" x14ac:dyDescent="0.3">
      <c r="A13" t="s">
        <v>105</v>
      </c>
    </row>
    <row r="14" spans="1:5" x14ac:dyDescent="0.3">
      <c r="A14" t="s">
        <v>106</v>
      </c>
    </row>
    <row r="15" spans="1:5" x14ac:dyDescent="0.3">
      <c r="A15" t="s">
        <v>107</v>
      </c>
    </row>
    <row r="16" spans="1:5" x14ac:dyDescent="0.3">
      <c r="A16" t="s">
        <v>108</v>
      </c>
    </row>
    <row r="17" spans="1:1" x14ac:dyDescent="0.3">
      <c r="A17" t="s">
        <v>109</v>
      </c>
    </row>
    <row r="18" spans="1:1" x14ac:dyDescent="0.3">
      <c r="A18" t="s">
        <v>110</v>
      </c>
    </row>
    <row r="19" spans="1:1" x14ac:dyDescent="0.3">
      <c r="A19" t="s">
        <v>111</v>
      </c>
    </row>
    <row r="20" spans="1:1" x14ac:dyDescent="0.3">
      <c r="A20" t="s">
        <v>112</v>
      </c>
    </row>
    <row r="21" spans="1:1" x14ac:dyDescent="0.3">
      <c r="A21" t="s">
        <v>113</v>
      </c>
    </row>
    <row r="22" spans="1:1" x14ac:dyDescent="0.3">
      <c r="A22" t="s">
        <v>114</v>
      </c>
    </row>
    <row r="23" spans="1:1" x14ac:dyDescent="0.3">
      <c r="A23" t="s">
        <v>115</v>
      </c>
    </row>
    <row r="24" spans="1:1" x14ac:dyDescent="0.3">
      <c r="A24" t="s">
        <v>116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  <row r="42" spans="1:1" x14ac:dyDescent="0.3">
      <c r="A42" t="s">
        <v>134</v>
      </c>
    </row>
    <row r="43" spans="1:1" x14ac:dyDescent="0.3">
      <c r="A43" t="s">
        <v>135</v>
      </c>
    </row>
    <row r="44" spans="1:1" x14ac:dyDescent="0.3">
      <c r="A44" t="s">
        <v>136</v>
      </c>
    </row>
    <row r="45" spans="1:1" x14ac:dyDescent="0.3">
      <c r="A45" t="s">
        <v>137</v>
      </c>
    </row>
    <row r="46" spans="1:1" x14ac:dyDescent="0.3">
      <c r="A46" t="s">
        <v>138</v>
      </c>
    </row>
    <row r="47" spans="1:1" x14ac:dyDescent="0.3">
      <c r="A47" t="s">
        <v>139</v>
      </c>
    </row>
    <row r="48" spans="1:1" x14ac:dyDescent="0.3">
      <c r="A48" t="s">
        <v>140</v>
      </c>
    </row>
    <row r="49" spans="1:1" x14ac:dyDescent="0.3">
      <c r="A49" t="s">
        <v>141</v>
      </c>
    </row>
    <row r="50" spans="1:1" x14ac:dyDescent="0.3">
      <c r="A50" t="s">
        <v>142</v>
      </c>
    </row>
    <row r="51" spans="1:1" x14ac:dyDescent="0.3">
      <c r="A51" t="s">
        <v>143</v>
      </c>
    </row>
    <row r="52" spans="1:1" x14ac:dyDescent="0.3">
      <c r="A52" t="s">
        <v>144</v>
      </c>
    </row>
    <row r="53" spans="1:1" x14ac:dyDescent="0.3">
      <c r="A53" t="s">
        <v>145</v>
      </c>
    </row>
    <row r="54" spans="1:1" x14ac:dyDescent="0.3">
      <c r="A54" t="s">
        <v>146</v>
      </c>
    </row>
    <row r="55" spans="1:1" x14ac:dyDescent="0.3">
      <c r="A55" t="s">
        <v>147</v>
      </c>
    </row>
    <row r="56" spans="1:1" x14ac:dyDescent="0.3">
      <c r="A56" t="s">
        <v>148</v>
      </c>
    </row>
    <row r="57" spans="1:1" x14ac:dyDescent="0.3">
      <c r="A57" t="s">
        <v>149</v>
      </c>
    </row>
    <row r="58" spans="1:1" x14ac:dyDescent="0.3">
      <c r="A58" t="s">
        <v>150</v>
      </c>
    </row>
    <row r="59" spans="1:1" x14ac:dyDescent="0.3">
      <c r="A59" t="s">
        <v>151</v>
      </c>
    </row>
    <row r="60" spans="1:1" x14ac:dyDescent="0.3">
      <c r="A60" t="s">
        <v>152</v>
      </c>
    </row>
    <row r="61" spans="1:1" x14ac:dyDescent="0.3">
      <c r="A61" t="s">
        <v>153</v>
      </c>
    </row>
    <row r="62" spans="1:1" x14ac:dyDescent="0.3">
      <c r="A62" t="s">
        <v>154</v>
      </c>
    </row>
    <row r="63" spans="1:1" x14ac:dyDescent="0.3">
      <c r="A63" t="s">
        <v>155</v>
      </c>
    </row>
    <row r="64" spans="1:1" x14ac:dyDescent="0.3">
      <c r="A64" t="s">
        <v>156</v>
      </c>
    </row>
    <row r="65" spans="1:1" x14ac:dyDescent="0.3">
      <c r="A65" t="s">
        <v>157</v>
      </c>
    </row>
    <row r="66" spans="1:1" x14ac:dyDescent="0.3">
      <c r="A66" t="s">
        <v>158</v>
      </c>
    </row>
    <row r="67" spans="1:1" x14ac:dyDescent="0.3">
      <c r="A67" t="s">
        <v>159</v>
      </c>
    </row>
    <row r="68" spans="1:1" x14ac:dyDescent="0.3">
      <c r="A68" t="s">
        <v>160</v>
      </c>
    </row>
    <row r="69" spans="1:1" x14ac:dyDescent="0.3">
      <c r="A69" t="s">
        <v>161</v>
      </c>
    </row>
    <row r="70" spans="1:1" x14ac:dyDescent="0.3">
      <c r="A70" t="s">
        <v>162</v>
      </c>
    </row>
    <row r="71" spans="1:1" x14ac:dyDescent="0.3">
      <c r="A71" t="s">
        <v>163</v>
      </c>
    </row>
    <row r="72" spans="1:1" x14ac:dyDescent="0.3">
      <c r="A72" t="s">
        <v>164</v>
      </c>
    </row>
    <row r="73" spans="1:1" x14ac:dyDescent="0.3">
      <c r="A73" t="s">
        <v>165</v>
      </c>
    </row>
    <row r="74" spans="1:1" x14ac:dyDescent="0.3">
      <c r="A74" t="s">
        <v>166</v>
      </c>
    </row>
    <row r="75" spans="1:1" x14ac:dyDescent="0.3">
      <c r="A75" t="s">
        <v>167</v>
      </c>
    </row>
    <row r="76" spans="1:1" x14ac:dyDescent="0.3">
      <c r="A76" t="s">
        <v>168</v>
      </c>
    </row>
    <row r="77" spans="1:1" x14ac:dyDescent="0.3">
      <c r="A77" t="s">
        <v>169</v>
      </c>
    </row>
    <row r="78" spans="1:1" x14ac:dyDescent="0.3">
      <c r="A78" t="s">
        <v>170</v>
      </c>
    </row>
    <row r="79" spans="1:1" x14ac:dyDescent="0.3">
      <c r="A79" t="s">
        <v>171</v>
      </c>
    </row>
    <row r="80" spans="1:1" x14ac:dyDescent="0.3">
      <c r="A80" t="s">
        <v>172</v>
      </c>
    </row>
    <row r="81" spans="1:1" x14ac:dyDescent="0.3">
      <c r="A81" t="s">
        <v>173</v>
      </c>
    </row>
    <row r="82" spans="1:1" x14ac:dyDescent="0.3">
      <c r="A82" t="s">
        <v>174</v>
      </c>
    </row>
    <row r="83" spans="1:1" x14ac:dyDescent="0.3">
      <c r="A83" t="s">
        <v>175</v>
      </c>
    </row>
    <row r="84" spans="1:1" x14ac:dyDescent="0.3">
      <c r="A84" t="s">
        <v>176</v>
      </c>
    </row>
    <row r="85" spans="1:1" x14ac:dyDescent="0.3">
      <c r="A85" t="s">
        <v>177</v>
      </c>
    </row>
    <row r="86" spans="1:1" x14ac:dyDescent="0.3">
      <c r="A86" t="s">
        <v>178</v>
      </c>
    </row>
    <row r="87" spans="1:1" x14ac:dyDescent="0.3">
      <c r="A87" t="s">
        <v>179</v>
      </c>
    </row>
    <row r="88" spans="1:1" x14ac:dyDescent="0.3">
      <c r="A88" t="s">
        <v>180</v>
      </c>
    </row>
    <row r="89" spans="1:1" x14ac:dyDescent="0.3">
      <c r="A89" t="s">
        <v>181</v>
      </c>
    </row>
    <row r="90" spans="1:1" x14ac:dyDescent="0.3">
      <c r="A90" t="s">
        <v>182</v>
      </c>
    </row>
    <row r="91" spans="1:1" x14ac:dyDescent="0.3">
      <c r="A91" t="s">
        <v>183</v>
      </c>
    </row>
    <row r="92" spans="1:1" x14ac:dyDescent="0.3">
      <c r="A92" t="s">
        <v>184</v>
      </c>
    </row>
    <row r="93" spans="1:1" x14ac:dyDescent="0.3">
      <c r="A93" t="s">
        <v>185</v>
      </c>
    </row>
    <row r="94" spans="1:1" x14ac:dyDescent="0.3">
      <c r="A94" t="s">
        <v>186</v>
      </c>
    </row>
    <row r="95" spans="1:1" x14ac:dyDescent="0.3">
      <c r="A95" t="s">
        <v>187</v>
      </c>
    </row>
    <row r="96" spans="1:1" x14ac:dyDescent="0.3">
      <c r="A96" t="s">
        <v>188</v>
      </c>
    </row>
    <row r="97" spans="1:1" x14ac:dyDescent="0.3">
      <c r="A97" t="s">
        <v>189</v>
      </c>
    </row>
    <row r="98" spans="1:1" x14ac:dyDescent="0.3">
      <c r="A98" t="s">
        <v>190</v>
      </c>
    </row>
    <row r="99" spans="1:1" x14ac:dyDescent="0.3">
      <c r="A99" t="s">
        <v>191</v>
      </c>
    </row>
    <row r="100" spans="1:1" x14ac:dyDescent="0.3">
      <c r="A100" t="s">
        <v>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How to use</vt:lpstr>
      <vt:lpstr>Setup</vt:lpstr>
      <vt:lpstr>Employees</vt:lpstr>
      <vt:lpstr>Salary</vt:lpstr>
      <vt:lpstr>Payslip</vt:lpstr>
      <vt:lpstr>Lists</vt:lpstr>
      <vt:lpstr>Payslip!Print_Area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Sheet &amp; Payslip (Excel)</dc:title>
  <dc:subject>Free Excel salary sheet for small offices: earned salary by days paid, PF and ESI deductions, professional tax, TDS, advance and net pay, plus a printable salary slip.</dc:subject>
  <dc:creator>Nivesh Sahayak</dc:creator>
  <cp:keywords>Toolkit by GroupChatOn; Designed &amp; Developed by: Nivesh Sahayak</cp:keywords>
  <dc:description>Salary Sheet &amp; Payslip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2026-11-02T18:21:43Z</dcterms:created>
  <dcterms:modified xsi:type="dcterms:W3CDTF">2026-11-02T18:22:58Z</dcterms:modified>
  <cp:category>Office, HR &amp; Freelancers</cp:category>
</cp:coreProperties>
</file>